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B97230F7-5DD9-42A1-BDEA-0FC294C9807F}" xr6:coauthVersionLast="47" xr6:coauthVersionMax="47" xr10:uidLastSave="{00000000-0000-0000-0000-000000000000}"/>
  <workbookProtection workbookPassword="DAB9" lockStructure="1"/>
  <bookViews>
    <workbookView xWindow="-120" yWindow="-120" windowWidth="29040" windowHeight="15720" activeTab="1" xr2:uid="{00000000-000D-0000-FFFF-FFFF00000000}"/>
  </bookViews>
  <sheets>
    <sheet name="Sheet1" sheetId="1" r:id="rId1"/>
    <sheet name="Sheet2" sheetId="4" r:id="rId2"/>
    <sheet name="dropdowns" sheetId="2" state="hidden" r:id="rId3"/>
  </sheets>
  <definedNames>
    <definedName name="_xlnm.Print_Area" localSheetId="0">Sheet1!$A$1:$G$78</definedName>
    <definedName name="_xlnm.Print_Area" localSheetId="1">Sheet2!$B$3:$G$82</definedName>
    <definedName name="_xlnm.Print_Area">Sheet1!$A$1:$K$82</definedName>
    <definedName name="vaildDCS">dropdowns!#REF!</definedName>
    <definedName name="validDCs">dropdowns!#REF!</definedName>
    <definedName name="validGI">dropdowns!$B$62:$B$63</definedName>
    <definedName name="Validlandstatus">dropdowns!$B$14:$B$16</definedName>
    <definedName name="Validrecforsoakaways">dropdowns!$B$67:$B$74</definedName>
    <definedName name="ValidSOIL">dropdowns!$B$46:$B$50</definedName>
    <definedName name="ValidSPR">dropdowns!$B$54:$B$59</definedName>
    <definedName name="ValidYN">dropdowns!$B$35:$B$36</definedName>
    <definedName name="Vallidfloodzones">dropdowns!$B$27:$B$31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1" i="2" l="1"/>
  <c r="H47" i="4" l="1"/>
  <c r="I65" i="1" l="1"/>
  <c r="H65" i="1"/>
  <c r="F72" i="1"/>
  <c r="E72" i="1"/>
  <c r="F70" i="1"/>
  <c r="E70" i="1" l="1"/>
  <c r="H25" i="1" l="1"/>
  <c r="H23" i="4" l="1"/>
  <c r="H24" i="4"/>
  <c r="H22" i="4"/>
  <c r="H20" i="4"/>
  <c r="H21" i="4"/>
  <c r="H19" i="4"/>
  <c r="I66" i="1" l="1"/>
  <c r="H66" i="1"/>
  <c r="D32" i="1"/>
  <c r="F53" i="1" l="1"/>
  <c r="E53" i="1"/>
  <c r="D21" i="1" l="1"/>
  <c r="H11" i="1" l="1"/>
  <c r="H9" i="1"/>
  <c r="H12" i="1" l="1"/>
  <c r="H13" i="1" s="1"/>
  <c r="H17" i="1" s="1"/>
  <c r="B17" i="1" s="1"/>
  <c r="D156" i="2"/>
  <c r="D157" i="2"/>
  <c r="D158" i="2"/>
  <c r="D159" i="2"/>
  <c r="D160" i="2"/>
  <c r="C6" i="4" l="1"/>
  <c r="F42" i="1" l="1"/>
  <c r="E36" i="1" l="1"/>
</calcChain>
</file>

<file path=xl/sharedStrings.xml><?xml version="1.0" encoding="utf-8"?>
<sst xmlns="http://schemas.openxmlformats.org/spreadsheetml/2006/main" count="364" uniqueCount="300">
  <si>
    <t>Site Name</t>
  </si>
  <si>
    <t xml:space="preserve"> </t>
  </si>
  <si>
    <t>Sea or Estuary</t>
  </si>
  <si>
    <t>SW Body</t>
  </si>
  <si>
    <t>Existing Combined Sewer</t>
  </si>
  <si>
    <t>Volume control</t>
  </si>
  <si>
    <t>Suffolk County Council - Drainage proforma  for SW Aspects of Planning Applications</t>
  </si>
  <si>
    <t>Ground (Infiltration)</t>
  </si>
  <si>
    <t>Other - please state</t>
  </si>
  <si>
    <t>Parking areas</t>
  </si>
  <si>
    <t>Design for blockage and /or Exceedance</t>
  </si>
  <si>
    <t>Is a management plan included in the application?</t>
  </si>
  <si>
    <t>Special protective measures</t>
  </si>
  <si>
    <t>District council</t>
  </si>
  <si>
    <t>Discount rate normally 3.5%</t>
  </si>
  <si>
    <t>Structural Integrity</t>
  </si>
  <si>
    <t>if yes describe location(s)</t>
  </si>
  <si>
    <t>Have Structural  design and specification details been provided for:</t>
  </si>
  <si>
    <t>Boxes below to be completed for all SW Systems</t>
  </si>
  <si>
    <t>Road</t>
  </si>
  <si>
    <t>Town</t>
  </si>
  <si>
    <t>Name / Location of SW Body</t>
  </si>
  <si>
    <t>Valid DCs</t>
  </si>
  <si>
    <t>Mid Suffolk</t>
  </si>
  <si>
    <t>Waveney</t>
  </si>
  <si>
    <t>Ipswich</t>
  </si>
  <si>
    <t>Green Field</t>
  </si>
  <si>
    <t>Brown Field</t>
  </si>
  <si>
    <t>Residential</t>
  </si>
  <si>
    <t>Commercial</t>
  </si>
  <si>
    <t>Mixed</t>
  </si>
  <si>
    <t>Fz2 tidal</t>
  </si>
  <si>
    <t>Fz3 tidal</t>
  </si>
  <si>
    <t>Fz2 fluvial</t>
  </si>
  <si>
    <t>Fz3 fluvial</t>
  </si>
  <si>
    <t>Fz1</t>
  </si>
  <si>
    <t>ValidYN</t>
  </si>
  <si>
    <t>Yes</t>
  </si>
  <si>
    <t>No</t>
  </si>
  <si>
    <t>Sea</t>
  </si>
  <si>
    <t>Estuary</t>
  </si>
  <si>
    <t>Mixed  green &amp; brown</t>
  </si>
  <si>
    <t>Is a ground investigation report included in application?</t>
  </si>
  <si>
    <t>Are field sheets, test results and calculations included in application?</t>
  </si>
  <si>
    <t>Number of  test pits with completed test to BRE365</t>
  </si>
  <si>
    <t>Underground soakaways in highway verges</t>
  </si>
  <si>
    <t>Underground soakaways in Public Open Space</t>
  </si>
  <si>
    <t>Road side swales</t>
  </si>
  <si>
    <t>Infiltration basin in POS</t>
  </si>
  <si>
    <t>Other</t>
  </si>
  <si>
    <t>EA Flood Zone(s)</t>
  </si>
  <si>
    <t>Is infiltration type drainage proposed?</t>
  </si>
  <si>
    <t>for part of site only</t>
  </si>
  <si>
    <t>Highest Ground level ( m AOD)</t>
  </si>
  <si>
    <t>Lowest ground level (m AOD)</t>
  </si>
  <si>
    <t>Will the  site be drained directly to sea or estuary?</t>
  </si>
  <si>
    <t>Is site at risk of SW flooding?</t>
  </si>
  <si>
    <t>Too far by  gravity</t>
  </si>
  <si>
    <t>Difficulty securing access, permission or consents</t>
  </si>
  <si>
    <t>Unacceptable environmental  impact</t>
  </si>
  <si>
    <t>Contrary to Local SWMP</t>
  </si>
  <si>
    <t>Contrary to  Local Flood Risk Management Strategy</t>
  </si>
  <si>
    <t>Costs</t>
  </si>
  <si>
    <t>Part of site direct to SW body</t>
  </si>
  <si>
    <t>Will SW be discharged to a surface water body?</t>
  </si>
  <si>
    <t xml:space="preserve">Reasons  (if any)  for not draining to a surface water body </t>
  </si>
  <si>
    <t xml:space="preserve">Capacity </t>
  </si>
  <si>
    <t>Structural condition</t>
  </si>
  <si>
    <t>Unable to establish structural condition or capacity</t>
  </si>
  <si>
    <t xml:space="preserve">Part of site </t>
  </si>
  <si>
    <t>Existing SWS, highway drain or another drainage system</t>
  </si>
  <si>
    <t>Surface water sewer- adopted by AW</t>
  </si>
  <si>
    <t>Surface water sewer- not adopted by AW</t>
  </si>
  <si>
    <t>Highway drain</t>
  </si>
  <si>
    <t>Piped watercourse</t>
  </si>
  <si>
    <t xml:space="preserve"> Description / Location of SW drainage system</t>
  </si>
  <si>
    <t>Type of existing  SW piped drainage system</t>
  </si>
  <si>
    <t>Will SW be discharged to an  existing piped SW drainage system?</t>
  </si>
  <si>
    <t>Existing   impermeable  area</t>
  </si>
  <si>
    <t>Proposed Impermeable  area</t>
  </si>
  <si>
    <t>FEH statistical method</t>
  </si>
  <si>
    <t>ReFH method</t>
  </si>
  <si>
    <t>1 year return period</t>
  </si>
  <si>
    <t xml:space="preserve">100 year return period </t>
  </si>
  <si>
    <t>Peak discharge rate to destination</t>
  </si>
  <si>
    <t>Fill appropriate column (s) (usually one only) for proposed destination</t>
  </si>
  <si>
    <t>Method for calculating allowable discharges,  existing or Green field flows</t>
  </si>
  <si>
    <t>Anglian Water prescribed.</t>
  </si>
  <si>
    <t>100 Year RP + CC +creep proposed</t>
  </si>
  <si>
    <t>100 Year RP existing</t>
  </si>
  <si>
    <t xml:space="preserve">Depth of rain intercepted  (refer to SUDS manual ) expressed as mm of rain over the impermeable areas on the site </t>
  </si>
  <si>
    <r>
      <t xml:space="preserve">Extent of open  SuDS </t>
    </r>
    <r>
      <rPr>
        <sz val="11"/>
        <color rgb="FFFF0000"/>
        <rFont val="Calibri"/>
        <family val="2"/>
        <scheme val="minor"/>
      </rPr>
      <t xml:space="preserve"> </t>
    </r>
  </si>
  <si>
    <t>Does application include justification for not using open SUDS?</t>
  </si>
  <si>
    <t>District Council</t>
  </si>
  <si>
    <t>IDB</t>
  </si>
  <si>
    <t>Owner</t>
  </si>
  <si>
    <t>Management and maintenance arrangements</t>
  </si>
  <si>
    <t>Proposed SW Drainage system</t>
  </si>
  <si>
    <t>Is pumping of SW proposed?</t>
  </si>
  <si>
    <t>Does application include justification for pumping?</t>
  </si>
  <si>
    <t xml:space="preserve">Homebuyers pack and deeds to include plan for private drainage </t>
  </si>
  <si>
    <t>Homebuyers pack and individual drainage plan for each purchaser</t>
  </si>
  <si>
    <t>Other  -please state</t>
  </si>
  <si>
    <t xml:space="preserve">Availabilty of 3.5m wide access for SuDs maintenance - </t>
  </si>
  <si>
    <t xml:space="preserve"> Permeable paving.</t>
  </si>
  <si>
    <t>Rills</t>
  </si>
  <si>
    <t>Soakaways</t>
  </si>
  <si>
    <t>POS</t>
  </si>
  <si>
    <t>Underground attenuation tanks</t>
  </si>
  <si>
    <t>Private gardens or commercial land</t>
  </si>
  <si>
    <t>Roads, verges and /or footways</t>
  </si>
  <si>
    <t>Surface Water Sewer</t>
  </si>
  <si>
    <t xml:space="preserve"> Shallow pipes throttles/headwalls at  driveway crossings  over swales. </t>
  </si>
  <si>
    <t xml:space="preserve">Shallow pipes throttles / headwalls  @ road crossings over swales </t>
  </si>
  <si>
    <t>Litter picking  including clearing grates  and grilles</t>
  </si>
  <si>
    <t xml:space="preserve">Open SuDS  - Bollards or fencing </t>
  </si>
  <si>
    <t>Manage. Co.</t>
  </si>
  <si>
    <t>AW</t>
  </si>
  <si>
    <t>Highway carrier drains</t>
  </si>
  <si>
    <t>Gully pots,  connection pipes</t>
  </si>
  <si>
    <r>
      <rPr>
        <b/>
        <sz val="11"/>
        <color theme="1"/>
        <rFont val="Calibri"/>
        <family val="2"/>
        <scheme val="minor"/>
      </rPr>
      <t>Other</t>
    </r>
    <r>
      <rPr>
        <sz val="11"/>
        <color theme="1"/>
        <rFont val="Calibri"/>
        <family val="2"/>
        <scheme val="minor"/>
      </rPr>
      <t xml:space="preserve">  eg Mews court</t>
    </r>
  </si>
  <si>
    <t>A.W.</t>
  </si>
  <si>
    <t>SCC Highways</t>
  </si>
  <si>
    <t>Owners -shared</t>
  </si>
  <si>
    <t>Please indicate who will maintain what</t>
  </si>
  <si>
    <t xml:space="preserve">Proposed  SW drainage maintenance  bodies </t>
  </si>
  <si>
    <t>IH124 using SOIL</t>
  </si>
  <si>
    <t>n/a</t>
  </si>
  <si>
    <r>
      <t xml:space="preserve">Owner </t>
    </r>
    <r>
      <rPr>
        <sz val="8"/>
        <rFont val="Calibri"/>
        <family val="2"/>
        <scheme val="minor"/>
      </rPr>
      <t>(for drainage serving single property)</t>
    </r>
  </si>
  <si>
    <t>Location of SuDs elements</t>
  </si>
  <si>
    <t>SuD elements</t>
  </si>
  <si>
    <t xml:space="preserve">Vegetation,  trees, shrubs etc  </t>
  </si>
  <si>
    <t xml:space="preserve">Life time for plan and maintenance costs </t>
  </si>
  <si>
    <t xml:space="preserve">Address </t>
  </si>
  <si>
    <t xml:space="preserve">Buildings </t>
  </si>
  <si>
    <t>Roads</t>
  </si>
  <si>
    <t>RUNOFF DESTINATION (where proposed SW drainage from site will discharges to)</t>
  </si>
  <si>
    <t>Is a complete FRA included in the application?</t>
  </si>
  <si>
    <t>Does adjacent existing highway drain into the site?</t>
  </si>
  <si>
    <t>Existing  land status</t>
  </si>
  <si>
    <t>Babergh</t>
  </si>
  <si>
    <t>West Suffolk – ( Forest Heath &amp; St Edmundsbury)</t>
  </si>
  <si>
    <t>Number  of homes</t>
  </si>
  <si>
    <t>County</t>
  </si>
  <si>
    <t>Progress with setting up maintenance arrangements</t>
  </si>
  <si>
    <t>Proposals for ensuring owners are aware of their SW drainage &amp; maintenance requirements</t>
  </si>
  <si>
    <t>Major app?</t>
  </si>
  <si>
    <t>Area of POS  (ha)</t>
  </si>
  <si>
    <t>scroll down to complete appropriate cells</t>
  </si>
  <si>
    <t>Commercial built area (ha)</t>
  </si>
  <si>
    <t>Commercial area (ha)</t>
  </si>
  <si>
    <t>Yes to ditch on site</t>
  </si>
  <si>
    <t>Yes to soakaway on site</t>
  </si>
  <si>
    <t>Yes onto ground in site</t>
  </si>
  <si>
    <t>Yes to highway drain across site</t>
  </si>
  <si>
    <t>No - site is highe</t>
  </si>
  <si>
    <t>Neither</t>
  </si>
  <si>
    <t>Recommendation from GI Report regarding soakaways - Are conditions suitable?</t>
  </si>
  <si>
    <t>Number of test pits that soakage tests were undertaken in.</t>
  </si>
  <si>
    <t>Min Infiltration rate from tests  (mm/Hr)</t>
  </si>
  <si>
    <t>Have on site ground investigations  been undertaken?</t>
  </si>
  <si>
    <t>Max infiltration rate from tests (mm/Hr)</t>
  </si>
  <si>
    <t>SOIL TYPE</t>
  </si>
  <si>
    <t xml:space="preserve">Reason 1  for not draining to SWS, highway drain </t>
  </si>
  <si>
    <t xml:space="preserve">Reason 2 for not draining to SWS , highway drain </t>
  </si>
  <si>
    <t>Total Site area (ha)</t>
  </si>
  <si>
    <t>100 Year return period allowable discharge  to SW or combined sewer agreed by AW or SCC (l/sec)</t>
  </si>
  <si>
    <t>Critical duration (minutes)</t>
  </si>
  <si>
    <t>Proposed  minimum  throttle(s) aperture (mm)</t>
  </si>
  <si>
    <t>Existing ( l/sec)</t>
  </si>
  <si>
    <t>Existing (l/sec)</t>
  </si>
  <si>
    <t>Proposed  per ha (l/sec/ha)</t>
  </si>
  <si>
    <t>Proposed  with CC &amp; creep (l/sec)</t>
  </si>
  <si>
    <t>Proposed with CC &amp; creep  (l/sec)</t>
  </si>
  <si>
    <t>Suffolk Coastal</t>
  </si>
  <si>
    <t>None</t>
  </si>
  <si>
    <t>within past month</t>
  </si>
  <si>
    <t>within past year</t>
  </si>
  <si>
    <t>within past 2 years</t>
  </si>
  <si>
    <t>&gt;2 years ago</t>
  </si>
  <si>
    <t>Volume of runoff in 6 Hr duration event (cubic metres)</t>
  </si>
  <si>
    <t>Reasons for not using best practise SUDS for Water Quality</t>
  </si>
  <si>
    <t>Volume intercepted  (cubic metres)</t>
  </si>
  <si>
    <t>Water quality (WQ)</t>
  </si>
  <si>
    <t xml:space="preserve">Reasons ( if any)   for not followng best practise for WQ: </t>
  </si>
  <si>
    <t>Calculated maximum intercepted volume</t>
  </si>
  <si>
    <t>Calculated reduced att and volume control  requirement</t>
  </si>
  <si>
    <t xml:space="preserve">Volume of  proposed treatment pond (Vt)  expressed as mm of rain over the impermeable areas on the site. </t>
  </si>
  <si>
    <t>Are calculations and drawings included demonstrating there is sufficient  and appropriate space for the proposed  SUDS volume within the layout?</t>
  </si>
  <si>
    <t>Area of site taken up by proposed SuDs</t>
  </si>
  <si>
    <t>Additional capacity provided in SUDs to control volume</t>
  </si>
  <si>
    <t xml:space="preserve">Proposed permament WQ SUDS: </t>
  </si>
  <si>
    <t>Capacity of proposed attenuation &amp; volume control SuDs ( can be reduced by interception volume)</t>
  </si>
  <si>
    <t xml:space="preserve">Design flood return period for: </t>
  </si>
  <si>
    <t>Are extents of adoption by each body shown on drawings provided?</t>
  </si>
  <si>
    <t>Is a completed copy of SCC's Asset register sheet provided?</t>
  </si>
  <si>
    <t>Are details of SuDS  including inlets,  outlets, dividing walls, erosion control measures shown on provided plans.</t>
  </si>
  <si>
    <t xml:space="preserve"> SuDS details that are most likely to  affect layout and maintenance</t>
  </si>
  <si>
    <t>Are landscaping /planting details shown on drawing(s) provided showing SuDS, and development layout?</t>
  </si>
  <si>
    <t xml:space="preserve">means of access/repair SUDs </t>
  </si>
  <si>
    <t xml:space="preserve">Are design calculations provided,  cross-referenced to  drawing(s -also provided) showing catchments  and layout of  SuDs,  roads, footways and buildings? </t>
  </si>
  <si>
    <t xml:space="preserve">Tanks - including geocells / fabric surround </t>
  </si>
  <si>
    <t>Manholes  BS EN,  size,  type etc  (SFA 7th edition)</t>
  </si>
  <si>
    <t xml:space="preserve">Headwalls, dividing walls,   bunds &amp;  slope stabilty. </t>
  </si>
  <si>
    <t xml:space="preserve">Steepest longintudinal  gradient of any swales. </t>
  </si>
  <si>
    <t>Health and Safety - public and maintenance operatives</t>
  </si>
  <si>
    <t>When was  the last pre-app discussion with SCC Floods team?</t>
  </si>
  <si>
    <t>Attenuation storage provided to limit peak flow (at critical duration)</t>
  </si>
  <si>
    <t>Adoption stages</t>
  </si>
  <si>
    <t>Are exceedance routes/ storage areas for 100 year RP event shown on submitted layout plan(s) including proposed floor and ground levels, buildings and roads.</t>
  </si>
  <si>
    <t>Gardens (unless designated to store water)</t>
  </si>
  <si>
    <t>Maximum  depth of open SuDS (mm)</t>
  </si>
  <si>
    <t>Steepest side slope of open SuDS  (1 vertical in x horizontal)</t>
  </si>
  <si>
    <t>Maximum  depth of water in open SuDS  in 100 Year RP (mm)</t>
  </si>
  <si>
    <r>
      <rPr>
        <b/>
        <sz val="11"/>
        <color theme="1"/>
        <rFont val="Calibri"/>
        <family val="2"/>
        <scheme val="minor"/>
      </rPr>
      <t xml:space="preserve">Other Information normally required   </t>
    </r>
    <r>
      <rPr>
        <sz val="11"/>
        <color theme="1"/>
        <rFont val="Calibri"/>
        <family val="2"/>
        <scheme val="minor"/>
      </rPr>
      <t>(not exhaustive)</t>
    </r>
  </si>
  <si>
    <t>Does highway drainage enter site?</t>
  </si>
  <si>
    <t xml:space="preserve">Landstatus </t>
  </si>
  <si>
    <t>Devtype</t>
  </si>
  <si>
    <t>Date of last meeting with SCC floods team</t>
  </si>
  <si>
    <t>floodzones</t>
  </si>
  <si>
    <t>SOIL</t>
  </si>
  <si>
    <t>Recommendations for soakaways</t>
  </si>
  <si>
    <t>what about sites spanning 2-3 DCs?</t>
  </si>
  <si>
    <t>What about functional fllood plain fz3a and fz3b?</t>
  </si>
  <si>
    <t>not used</t>
  </si>
  <si>
    <t>Highway soakaway locations (not used)</t>
  </si>
  <si>
    <t xml:space="preserve">Is Infiltration proposed? </t>
  </si>
  <si>
    <t>Rasonsfor not draining to SW water body</t>
  </si>
  <si>
    <t>Will SW drain to SW body?</t>
  </si>
  <si>
    <t>Will SW drain to SWS, Highway drain, or other drain?</t>
  </si>
  <si>
    <t xml:space="preserve">Reasons for not draining to SWS, Highway Drain or other drain? </t>
  </si>
  <si>
    <t>Types of SW drainage system</t>
  </si>
  <si>
    <t>Methods for estimating greenfield flows</t>
  </si>
  <si>
    <t>Descriptions of proposed SUDS</t>
  </si>
  <si>
    <t>Potential maintenance  bodies</t>
  </si>
  <si>
    <t>Maintenance bodies chosen by applicant (from sheet2)</t>
  </si>
  <si>
    <t>Adoption bodies for  drainage crossing  private land</t>
  </si>
  <si>
    <t>Maintenance arrangemenst for private SUDS</t>
  </si>
  <si>
    <t>Maintenance  access</t>
  </si>
  <si>
    <t>Form completed for  Developer/applicant by (name)</t>
  </si>
  <si>
    <t xml:space="preserve">Form checked for LPA by </t>
  </si>
  <si>
    <t>Form checked for SCC Floods by</t>
  </si>
  <si>
    <t>Date</t>
  </si>
  <si>
    <t xml:space="preserve">Contact email or telephone </t>
  </si>
  <si>
    <t>Suffolk</t>
  </si>
  <si>
    <t>1. Environmental impact assessment concluded WQ Suds were not necessary</t>
  </si>
  <si>
    <t>2. Environment Agency confirmed  WQ Suds were not necessary</t>
  </si>
  <si>
    <t>3. River basin mangement plan does not require WQ SuDS</t>
  </si>
  <si>
    <t>4. .Other - please state</t>
  </si>
  <si>
    <t>5. WQ SUDS are proposed.</t>
  </si>
  <si>
    <t>1. Proposed adopting body has not been contacted</t>
  </si>
  <si>
    <t>2. Expression of interest  sent to adopting body  but no comments received</t>
  </si>
  <si>
    <t>4. Proposed adopting body refused to adopt</t>
  </si>
  <si>
    <t>5. Partial approval from proposed adopting body</t>
  </si>
  <si>
    <t>6. Proposed adopting body has  confirmed intent to adopt</t>
  </si>
  <si>
    <t>8. Draft Agreement included with application</t>
  </si>
  <si>
    <t>9. Proposals for management  co.  included in application</t>
  </si>
  <si>
    <r>
      <t xml:space="preserve">1. 100% open </t>
    </r>
    <r>
      <rPr>
        <sz val="11"/>
        <color theme="1"/>
        <rFont val="Calibri"/>
        <family val="2"/>
        <scheme val="minor"/>
      </rPr>
      <t xml:space="preserve"> - ie: no pipes,  no underground  storage or soakaways</t>
    </r>
  </si>
  <si>
    <t>2. Open  + some permeable paving</t>
  </si>
  <si>
    <t>3. Open + pipes at road and drive crossings + perhaps some perm paving</t>
  </si>
  <si>
    <t>4. Underground  pipes + soakaways  + some surface storage + perhaps  perm paving</t>
  </si>
  <si>
    <t xml:space="preserve">5. Underground pipes + soakways + perhaps  perm paving </t>
  </si>
  <si>
    <r>
      <t>6. Underground pipes + end of pipe open storage ponds.</t>
    </r>
    <r>
      <rPr>
        <sz val="11"/>
        <color rgb="FFFF0000"/>
        <rFont val="Calibri"/>
        <family val="2"/>
        <scheme val="minor"/>
      </rPr>
      <t xml:space="preserve"> </t>
    </r>
  </si>
  <si>
    <t xml:space="preserve">7. Underground pipes + tanks +some surface flood storage </t>
  </si>
  <si>
    <t>8. No open SuDs</t>
  </si>
  <si>
    <t>1. No - Groundwater too high</t>
  </si>
  <si>
    <t>2. No  -  Infiltration &lt; 10mm/Hr</t>
  </si>
  <si>
    <t>3. No - Soil instabilty or contamination</t>
  </si>
  <si>
    <t>4. No - too close to well or borehole (SPZ)</t>
  </si>
  <si>
    <t>5. No - permeable strata too deep</t>
  </si>
  <si>
    <t>6. No - too close to steep slope</t>
  </si>
  <si>
    <t>7. Suitable for perm paving only</t>
  </si>
  <si>
    <t>8. Suitable for infiltration on part of site only</t>
  </si>
  <si>
    <t>9. Suitable for infiltration drainage</t>
  </si>
  <si>
    <t>set av depth</t>
  </si>
  <si>
    <t>pink cells should be hidden</t>
  </si>
  <si>
    <t>Is Site next to Estuary or coast?</t>
  </si>
  <si>
    <t xml:space="preserve">During construction period </t>
  </si>
  <si>
    <t>3. Proposals for management co.  not included in application</t>
  </si>
  <si>
    <t xml:space="preserve"> Open SuDS - Erosion protection, De-silting,  headwalls,dividing walls</t>
  </si>
  <si>
    <t>7. Adopting body has approved drainage for adoption subject to construction &amp; inspections</t>
  </si>
  <si>
    <t>Oil  or petrol interceptors</t>
  </si>
  <si>
    <t>1.       3.5m wide access available to all proposed SuDS</t>
  </si>
  <si>
    <t>2.      3.5m wide access available to all  SuDS apart from limited access to private SUDS in gardens</t>
  </si>
  <si>
    <t>3.     3.5m wide access available to some proposed SUDS</t>
  </si>
  <si>
    <t>4.     3.5m wide acess not availabe to any proposed  SuDS</t>
  </si>
  <si>
    <t>5.     other -please state</t>
  </si>
  <si>
    <t xml:space="preserve">DO NOT PRINT... Appropriate parts of sheet 1 and all of sheet 2 to be completed, starting at top left of sheet1.  Yellow cells to be completed by applicant or agent. Most cells have drop down boxes and guidance. Required data will vary, depending on previous answers. Amber  cells warn of  possible error, lack of required information,  non compliance with policies or standards or where special considerations /information  may be required.  Red cells indicate missing information required for detailed applications .  Purple Cells indicate missing information required for outline or detailed  applications. </t>
  </si>
  <si>
    <t>Required if proposed discharge &gt; 2 l/sec/Ha in 100 Yr RP (see BS8582 5.2.2.4)</t>
  </si>
  <si>
    <t>Gully Grates -repairs &amp; replacement</t>
  </si>
  <si>
    <t>Are any buildings &lt; 5m of open SUDS or undergr'd soakaways?</t>
  </si>
  <si>
    <t>Pipes -BS EN, Class, strength calcs including bed and surround.</t>
  </si>
  <si>
    <t xml:space="preserve">Are Designers CDM Health and Safety Plan included? </t>
  </si>
  <si>
    <t xml:space="preserve">Permanent </t>
  </si>
  <si>
    <t>Ref No.</t>
  </si>
  <si>
    <t>Lochailort Investments</t>
  </si>
  <si>
    <t>daniel.lee@cannonce.co.uk</t>
  </si>
  <si>
    <t>Lanwades Woodland Park</t>
  </si>
  <si>
    <t>Bury Road</t>
  </si>
  <si>
    <t>Kentford, CB8 7UU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</si>
</sst>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b/>
      <sz val="14"/>
      <color theme="1"/>
      <name val="Calibri"/>
      <family val="2"/>
      <scheme val="minor"/>
    </font>
    <font>
      <sz val="11"/>
      <name val="Calibri"/>
      <family val="2"/>
      <scheme val="minor"/>
    </font>
    <font>
      <sz val="9"/>
      <color rgb="FFFF0000"/>
      <name val="Calibri"/>
      <family val="2"/>
      <scheme val="minor"/>
    </font>
    <font>
      <sz val="8"/>
      <name val="Calibri"/>
      <family val="2"/>
      <scheme val="minor"/>
    </font>
    <font>
      <sz val="10"/>
      <color rgb="FFFF0000"/>
      <name val="Calibri"/>
      <family val="2"/>
      <scheme val="minor"/>
    </font>
    <font>
      <u/>
      <sz val="11"/>
      <color theme="10"/>
      <name val="Calibri"/>
      <family val="2"/>
      <scheme val="minor"/>
    </font>
    <font>
      <b/>
      <sz val="11"/>
      <name val="Calibri"/>
      <family val="2"/>
      <scheme val="minor"/>
    </font>
    <font>
      <sz val="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C000"/>
        <bgColor indexed="64"/>
      </patternFill>
    </fill>
    <fill>
      <patternFill patternType="solid">
        <fgColor theme="5"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229">
    <xf numFmtId="0" fontId="0" fillId="0" borderId="0" xfId="0"/>
    <xf numFmtId="0" fontId="1" fillId="0" borderId="0" xfId="0" applyFont="1"/>
    <xf numFmtId="0" fontId="0" fillId="3" borderId="0" xfId="0" applyFill="1"/>
    <xf numFmtId="0" fontId="0" fillId="0" borderId="4" xfId="0" applyBorder="1"/>
    <xf numFmtId="0" fontId="0" fillId="0" borderId="5" xfId="0" applyBorder="1"/>
    <xf numFmtId="0" fontId="0" fillId="0" borderId="7" xfId="0" applyBorder="1"/>
    <xf numFmtId="0" fontId="0" fillId="0" borderId="8" xfId="0" applyBorder="1"/>
    <xf numFmtId="0" fontId="2" fillId="0" borderId="0" xfId="0" applyFont="1"/>
    <xf numFmtId="0" fontId="0" fillId="0" borderId="4" xfId="0" applyBorder="1" applyAlignment="1">
      <alignment horizontal="left"/>
    </xf>
    <xf numFmtId="0" fontId="0" fillId="0" borderId="9" xfId="0" applyBorder="1"/>
    <xf numFmtId="0" fontId="0" fillId="0" borderId="10" xfId="0" applyBorder="1"/>
    <xf numFmtId="0" fontId="0" fillId="0" borderId="12" xfId="0" applyBorder="1"/>
    <xf numFmtId="0" fontId="1" fillId="0" borderId="9" xfId="0" applyFont="1" applyBorder="1"/>
    <xf numFmtId="0" fontId="0" fillId="0" borderId="11" xfId="0" applyBorder="1"/>
    <xf numFmtId="0" fontId="0" fillId="0" borderId="16" xfId="0" applyBorder="1"/>
    <xf numFmtId="0" fontId="0" fillId="0" borderId="15" xfId="0" applyBorder="1"/>
    <xf numFmtId="0" fontId="0" fillId="3" borderId="10" xfId="0" applyFill="1" applyBorder="1"/>
    <xf numFmtId="0" fontId="0" fillId="3" borderId="15" xfId="0" applyFill="1" applyBorder="1"/>
    <xf numFmtId="0" fontId="1" fillId="4" borderId="0" xfId="0" applyFont="1" applyFill="1"/>
    <xf numFmtId="0" fontId="0" fillId="4" borderId="5" xfId="0" applyFill="1" applyBorder="1"/>
    <xf numFmtId="0" fontId="0" fillId="3" borderId="18" xfId="0" applyFill="1" applyBorder="1"/>
    <xf numFmtId="0" fontId="0" fillId="0" borderId="18" xfId="0" applyBorder="1"/>
    <xf numFmtId="0" fontId="0" fillId="0" borderId="17" xfId="0" applyBorder="1"/>
    <xf numFmtId="0" fontId="1" fillId="4" borderId="17" xfId="0" applyFont="1" applyFill="1" applyBorder="1" applyAlignment="1">
      <alignment wrapText="1"/>
    </xf>
    <xf numFmtId="0" fontId="1" fillId="4" borderId="9" xfId="0" applyFont="1" applyFill="1" applyBorder="1" applyAlignment="1">
      <alignment wrapText="1"/>
    </xf>
    <xf numFmtId="0" fontId="0" fillId="0" borderId="20" xfId="0" applyBorder="1"/>
    <xf numFmtId="0" fontId="0" fillId="0" borderId="21" xfId="0" applyBorder="1"/>
    <xf numFmtId="0" fontId="0" fillId="0" borderId="22" xfId="0" applyBorder="1"/>
    <xf numFmtId="0" fontId="2" fillId="0" borderId="15" xfId="0" applyFont="1" applyBorder="1" applyAlignment="1">
      <alignment wrapText="1"/>
    </xf>
    <xf numFmtId="0" fontId="6" fillId="0" borderId="9" xfId="0" applyFont="1" applyBorder="1"/>
    <xf numFmtId="0" fontId="1" fillId="3" borderId="21" xfId="0" applyFont="1" applyFill="1" applyBorder="1"/>
    <xf numFmtId="0" fontId="0" fillId="3" borderId="21" xfId="0" applyFill="1" applyBorder="1"/>
    <xf numFmtId="0" fontId="0" fillId="3" borderId="23" xfId="0" applyFill="1" applyBorder="1"/>
    <xf numFmtId="0" fontId="0" fillId="0" borderId="0" xfId="0" applyAlignment="1">
      <alignment wrapText="1"/>
    </xf>
    <xf numFmtId="0" fontId="1" fillId="4" borderId="1" xfId="0" applyFont="1" applyFill="1" applyBorder="1"/>
    <xf numFmtId="0" fontId="1" fillId="4" borderId="1" xfId="0" applyFont="1" applyFill="1" applyBorder="1" applyAlignment="1">
      <alignment wrapText="1"/>
    </xf>
    <xf numFmtId="0" fontId="1" fillId="4" borderId="2" xfId="0" applyFont="1" applyFill="1" applyBorder="1" applyAlignment="1">
      <alignment wrapText="1"/>
    </xf>
    <xf numFmtId="0" fontId="0" fillId="2" borderId="3" xfId="0" applyFill="1" applyBorder="1" applyAlignment="1">
      <alignment wrapText="1"/>
    </xf>
    <xf numFmtId="0" fontId="0" fillId="3" borderId="0" xfId="0" applyFill="1" applyAlignment="1">
      <alignment horizontal="center"/>
    </xf>
    <xf numFmtId="0" fontId="0" fillId="0" borderId="32" xfId="0" applyBorder="1"/>
    <xf numFmtId="0" fontId="0" fillId="0" borderId="0" xfId="0" applyProtection="1">
      <protection hidden="1"/>
    </xf>
    <xf numFmtId="0" fontId="2" fillId="0" borderId="0" xfId="0" applyFont="1" applyAlignment="1">
      <alignment wrapText="1"/>
    </xf>
    <xf numFmtId="0" fontId="0" fillId="0" borderId="23" xfId="0" applyBorder="1"/>
    <xf numFmtId="0" fontId="0" fillId="2" borderId="23" xfId="0" applyFill="1" applyBorder="1" applyProtection="1">
      <protection locked="0"/>
    </xf>
    <xf numFmtId="3" fontId="0" fillId="2" borderId="23" xfId="0" applyNumberFormat="1" applyFill="1" applyBorder="1" applyProtection="1">
      <protection locked="0"/>
    </xf>
    <xf numFmtId="2" fontId="0" fillId="2" borderId="23" xfId="0" applyNumberFormat="1" applyFill="1" applyBorder="1" applyProtection="1">
      <protection locked="0"/>
    </xf>
    <xf numFmtId="2" fontId="0" fillId="2" borderId="19" xfId="0" applyNumberFormat="1" applyFill="1" applyBorder="1" applyProtection="1">
      <protection locked="0"/>
    </xf>
    <xf numFmtId="0" fontId="9" fillId="0" borderId="0" xfId="1"/>
    <xf numFmtId="0" fontId="5" fillId="2" borderId="17" xfId="0" applyFont="1" applyFill="1" applyBorder="1" applyAlignment="1" applyProtection="1">
      <alignment wrapText="1"/>
      <protection locked="0"/>
    </xf>
    <xf numFmtId="0" fontId="0" fillId="2" borderId="19" xfId="0" applyFill="1" applyBorder="1" applyProtection="1">
      <protection locked="0"/>
    </xf>
    <xf numFmtId="0" fontId="0" fillId="2" borderId="23" xfId="0" applyFill="1" applyBorder="1" applyAlignment="1" applyProtection="1">
      <alignment wrapText="1"/>
      <protection locked="0"/>
    </xf>
    <xf numFmtId="0" fontId="5" fillId="2" borderId="23" xfId="0" applyFont="1" applyFill="1" applyBorder="1" applyAlignment="1" applyProtection="1">
      <alignment wrapText="1"/>
      <protection locked="0"/>
    </xf>
    <xf numFmtId="0" fontId="0" fillId="3" borderId="23" xfId="0" applyFill="1" applyBorder="1" applyProtection="1">
      <protection locked="0"/>
    </xf>
    <xf numFmtId="0" fontId="0" fillId="2" borderId="27" xfId="0" applyFill="1" applyBorder="1" applyAlignment="1" applyProtection="1">
      <alignment wrapText="1"/>
      <protection locked="0"/>
    </xf>
    <xf numFmtId="0" fontId="0" fillId="2" borderId="28" xfId="0" applyFill="1" applyBorder="1" applyAlignment="1" applyProtection="1">
      <alignment wrapText="1"/>
      <protection locked="0"/>
    </xf>
    <xf numFmtId="0" fontId="0" fillId="2" borderId="29" xfId="0" applyFill="1" applyBorder="1" applyAlignment="1" applyProtection="1">
      <alignment wrapText="1"/>
      <protection locked="0"/>
    </xf>
    <xf numFmtId="0" fontId="0" fillId="2" borderId="28" xfId="0" applyFill="1" applyBorder="1" applyProtection="1">
      <protection locked="0"/>
    </xf>
    <xf numFmtId="0" fontId="0" fillId="0" borderId="23" xfId="0" applyBorder="1" applyAlignment="1">
      <alignment horizontal="left" wrapText="1"/>
    </xf>
    <xf numFmtId="0" fontId="0" fillId="0" borderId="23" xfId="0" applyBorder="1" applyAlignment="1">
      <alignment horizontal="left"/>
    </xf>
    <xf numFmtId="0" fontId="0" fillId="0" borderId="18" xfId="0" applyBorder="1" applyAlignment="1">
      <alignment wrapText="1"/>
    </xf>
    <xf numFmtId="0" fontId="0" fillId="0" borderId="0" xfId="0" applyAlignment="1">
      <alignment horizontal="left"/>
    </xf>
    <xf numFmtId="0" fontId="0" fillId="2" borderId="23" xfId="0" applyFill="1" applyBorder="1"/>
    <xf numFmtId="0" fontId="0" fillId="3" borderId="0" xfId="0" applyFill="1" applyAlignment="1" applyProtection="1">
      <alignment wrapText="1"/>
      <protection locked="0"/>
    </xf>
    <xf numFmtId="0" fontId="0" fillId="0" borderId="2" xfId="0" applyBorder="1"/>
    <xf numFmtId="0" fontId="0" fillId="0" borderId="3" xfId="0" applyBorder="1"/>
    <xf numFmtId="0" fontId="0" fillId="0" borderId="35" xfId="0" applyBorder="1"/>
    <xf numFmtId="0" fontId="0" fillId="2" borderId="27" xfId="0" applyFill="1" applyBorder="1" applyProtection="1">
      <protection locked="0"/>
    </xf>
    <xf numFmtId="0" fontId="1" fillId="4" borderId="34" xfId="0" applyFont="1" applyFill="1" applyBorder="1" applyAlignment="1">
      <alignment wrapText="1"/>
    </xf>
    <xf numFmtId="0" fontId="0" fillId="0" borderId="36" xfId="0" applyBorder="1"/>
    <xf numFmtId="0" fontId="0" fillId="3" borderId="4" xfId="0" applyFill="1" applyBorder="1"/>
    <xf numFmtId="0" fontId="0" fillId="3" borderId="36" xfId="0" applyFill="1" applyBorder="1"/>
    <xf numFmtId="0" fontId="0" fillId="0" borderId="36" xfId="0" applyBorder="1" applyAlignment="1">
      <alignment wrapText="1"/>
    </xf>
    <xf numFmtId="0" fontId="0" fillId="0" borderId="34" xfId="0" applyBorder="1"/>
    <xf numFmtId="2" fontId="0" fillId="2" borderId="27" xfId="0" applyNumberFormat="1" applyFill="1" applyBorder="1" applyProtection="1">
      <protection locked="0"/>
    </xf>
    <xf numFmtId="0" fontId="0" fillId="3" borderId="5" xfId="0" applyFill="1" applyBorder="1"/>
    <xf numFmtId="0" fontId="0" fillId="3" borderId="27" xfId="0" applyFill="1" applyBorder="1" applyProtection="1">
      <protection locked="0"/>
    </xf>
    <xf numFmtId="0" fontId="0" fillId="0" borderId="27" xfId="0" applyBorder="1"/>
    <xf numFmtId="0" fontId="0" fillId="0" borderId="6" xfId="0" applyBorder="1"/>
    <xf numFmtId="0" fontId="2" fillId="3" borderId="23" xfId="0" applyFont="1" applyFill="1" applyBorder="1"/>
    <xf numFmtId="0" fontId="1" fillId="4" borderId="23" xfId="0" applyFont="1" applyFill="1" applyBorder="1" applyAlignment="1">
      <alignment wrapText="1"/>
    </xf>
    <xf numFmtId="0" fontId="1" fillId="4" borderId="23" xfId="0" applyFont="1" applyFill="1" applyBorder="1"/>
    <xf numFmtId="0" fontId="0" fillId="4" borderId="23" xfId="0" applyFill="1" applyBorder="1"/>
    <xf numFmtId="49" fontId="0" fillId="2" borderId="23" xfId="0" applyNumberFormat="1" applyFill="1" applyBorder="1" applyProtection="1">
      <protection locked="0"/>
    </xf>
    <xf numFmtId="0" fontId="0" fillId="3" borderId="0" xfId="0" applyFill="1" applyProtection="1">
      <protection locked="0"/>
    </xf>
    <xf numFmtId="0" fontId="10" fillId="0" borderId="9" xfId="0" applyFont="1" applyBorder="1"/>
    <xf numFmtId="0" fontId="5" fillId="0" borderId="23" xfId="0" applyFont="1" applyBorder="1"/>
    <xf numFmtId="0" fontId="0" fillId="3" borderId="26" xfId="0" applyFill="1" applyBorder="1"/>
    <xf numFmtId="0" fontId="2" fillId="3" borderId="25" xfId="0" applyFont="1" applyFill="1" applyBorder="1"/>
    <xf numFmtId="0" fontId="2" fillId="3" borderId="10" xfId="0" applyFont="1" applyFill="1" applyBorder="1"/>
    <xf numFmtId="0" fontId="0" fillId="3" borderId="38" xfId="0" applyFill="1" applyBorder="1"/>
    <xf numFmtId="0" fontId="0" fillId="0" borderId="26" xfId="0" applyBorder="1"/>
    <xf numFmtId="0" fontId="0" fillId="0" borderId="38" xfId="0" applyBorder="1"/>
    <xf numFmtId="0" fontId="2" fillId="3" borderId="26" xfId="0" applyFont="1" applyFill="1" applyBorder="1"/>
    <xf numFmtId="0" fontId="0" fillId="3" borderId="14" xfId="0" applyFill="1" applyBorder="1"/>
    <xf numFmtId="0" fontId="0" fillId="3" borderId="23" xfId="0" applyFill="1" applyBorder="1" applyAlignment="1">
      <alignment horizontal="left" wrapText="1"/>
    </xf>
    <xf numFmtId="0" fontId="0" fillId="2" borderId="23" xfId="0" applyFill="1" applyBorder="1" applyAlignment="1" applyProtection="1">
      <alignment horizontal="left" wrapText="1"/>
      <protection locked="0"/>
    </xf>
    <xf numFmtId="0" fontId="0" fillId="5" borderId="21" xfId="0" applyFill="1" applyBorder="1"/>
    <xf numFmtId="0" fontId="0" fillId="6" borderId="21" xfId="0" applyFill="1" applyBorder="1"/>
    <xf numFmtId="1" fontId="0" fillId="2" borderId="23" xfId="0" applyNumberFormat="1" applyFill="1" applyBorder="1" applyProtection="1">
      <protection locked="0"/>
    </xf>
    <xf numFmtId="0" fontId="0" fillId="0" borderId="1" xfId="0" applyBorder="1"/>
    <xf numFmtId="0" fontId="3" fillId="4" borderId="0" xfId="0" applyFont="1" applyFill="1"/>
    <xf numFmtId="49" fontId="0" fillId="0" borderId="0" xfId="0" quotePrefix="1" applyNumberFormat="1" applyAlignment="1">
      <alignment horizontal="left"/>
    </xf>
    <xf numFmtId="0" fontId="1" fillId="3" borderId="5" xfId="0" applyFont="1" applyFill="1" applyBorder="1"/>
    <xf numFmtId="0" fontId="1" fillId="0" borderId="20" xfId="0" applyFont="1" applyBorder="1"/>
    <xf numFmtId="0" fontId="8" fillId="0" borderId="0" xfId="0" applyFont="1" applyAlignment="1">
      <alignment horizontal="left" wrapText="1"/>
    </xf>
    <xf numFmtId="0" fontId="8" fillId="0" borderId="5" xfId="0" applyFont="1" applyBorder="1" applyAlignment="1">
      <alignment horizontal="left" wrapText="1"/>
    </xf>
    <xf numFmtId="0" fontId="8" fillId="3" borderId="0" xfId="0" applyFont="1" applyFill="1" applyAlignment="1">
      <alignment horizontal="left" wrapText="1"/>
    </xf>
    <xf numFmtId="0" fontId="11" fillId="0" borderId="23" xfId="0" applyFont="1" applyBorder="1" applyAlignment="1">
      <alignment horizontal="left" wrapText="1"/>
    </xf>
    <xf numFmtId="0" fontId="11" fillId="0" borderId="23" xfId="0" applyFont="1" applyBorder="1" applyAlignment="1">
      <alignment horizontal="right" wrapText="1"/>
    </xf>
    <xf numFmtId="0" fontId="11" fillId="0" borderId="0" xfId="0" applyFont="1" applyAlignment="1">
      <alignment horizontal="left" wrapText="1"/>
    </xf>
    <xf numFmtId="0" fontId="11" fillId="3" borderId="0" xfId="0" applyFont="1" applyFill="1" applyAlignment="1">
      <alignment horizontal="left" wrapText="1"/>
    </xf>
    <xf numFmtId="0" fontId="2" fillId="0" borderId="10" xfId="0" applyFont="1" applyBorder="1"/>
    <xf numFmtId="0" fontId="3" fillId="0" borderId="0" xfId="0" applyFont="1"/>
    <xf numFmtId="0" fontId="11" fillId="2" borderId="23" xfId="0" applyFont="1" applyFill="1" applyBorder="1" applyAlignment="1" applyProtection="1">
      <alignment horizontal="left" wrapText="1"/>
      <protection locked="0"/>
    </xf>
    <xf numFmtId="0" fontId="0" fillId="7" borderId="0" xfId="0" applyFill="1"/>
    <xf numFmtId="0" fontId="0" fillId="7" borderId="11" xfId="0" applyFill="1" applyBorder="1" applyProtection="1">
      <protection locked="0" hidden="1"/>
    </xf>
    <xf numFmtId="0" fontId="0" fillId="7" borderId="16" xfId="0" applyFill="1" applyBorder="1" applyProtection="1">
      <protection locked="0" hidden="1"/>
    </xf>
    <xf numFmtId="0" fontId="0" fillId="7" borderId="14" xfId="0" applyFill="1" applyBorder="1" applyProtection="1">
      <protection locked="0" hidden="1"/>
    </xf>
    <xf numFmtId="0" fontId="0" fillId="0" borderId="23" xfId="0" applyBorder="1" applyAlignment="1">
      <alignment wrapText="1"/>
    </xf>
    <xf numFmtId="0" fontId="0" fillId="7" borderId="4" xfId="0" applyFill="1" applyBorder="1"/>
    <xf numFmtId="0" fontId="0" fillId="7" borderId="36" xfId="0" applyFill="1" applyBorder="1"/>
    <xf numFmtId="0" fontId="0" fillId="7" borderId="23" xfId="0" applyFill="1" applyBorder="1"/>
    <xf numFmtId="0" fontId="0" fillId="7" borderId="39" xfId="0" applyFill="1" applyBorder="1"/>
    <xf numFmtId="0" fontId="0" fillId="7" borderId="0" xfId="0" applyFill="1" applyAlignment="1">
      <alignment horizontal="left"/>
    </xf>
    <xf numFmtId="0" fontId="0" fillId="7" borderId="16" xfId="0" applyFill="1" applyBorder="1" applyAlignment="1">
      <alignment horizontal="left"/>
    </xf>
    <xf numFmtId="0" fontId="0" fillId="7" borderId="15" xfId="0" applyFill="1" applyBorder="1"/>
    <xf numFmtId="0" fontId="0" fillId="7" borderId="18" xfId="0" applyFill="1" applyBorder="1"/>
    <xf numFmtId="0" fontId="0" fillId="7" borderId="1" xfId="0" applyFill="1" applyBorder="1"/>
    <xf numFmtId="0" fontId="0" fillId="7" borderId="3" xfId="0" applyFill="1" applyBorder="1"/>
    <xf numFmtId="0" fontId="0" fillId="2" borderId="6" xfId="0" applyFill="1" applyBorder="1"/>
    <xf numFmtId="0" fontId="0" fillId="7" borderId="8" xfId="0" applyFill="1" applyBorder="1"/>
    <xf numFmtId="0" fontId="11" fillId="3" borderId="23" xfId="0" applyFont="1" applyFill="1" applyBorder="1" applyAlignment="1" applyProtection="1">
      <alignment horizontal="left" wrapText="1"/>
      <protection locked="0"/>
    </xf>
    <xf numFmtId="0" fontId="5" fillId="2" borderId="23" xfId="0" applyFont="1" applyFill="1" applyBorder="1" applyProtection="1">
      <protection locked="0"/>
    </xf>
    <xf numFmtId="49" fontId="1" fillId="0" borderId="20" xfId="0" applyNumberFormat="1" applyFont="1" applyBorder="1" applyProtection="1">
      <protection locked="0"/>
    </xf>
    <xf numFmtId="49" fontId="0" fillId="0" borderId="21" xfId="0" applyNumberFormat="1" applyBorder="1" applyProtection="1">
      <protection locked="0"/>
    </xf>
    <xf numFmtId="49" fontId="0" fillId="0" borderId="22" xfId="0" applyNumberFormat="1" applyBorder="1" applyProtection="1">
      <protection locked="0"/>
    </xf>
    <xf numFmtId="0" fontId="0" fillId="7" borderId="2" xfId="0" applyFill="1" applyBorder="1"/>
    <xf numFmtId="0" fontId="1" fillId="7" borderId="0" xfId="0" applyFont="1" applyFill="1" applyAlignment="1">
      <alignment horizontal="center" wrapText="1"/>
    </xf>
    <xf numFmtId="0" fontId="0" fillId="7" borderId="7" xfId="0" applyFill="1" applyBorder="1"/>
    <xf numFmtId="0" fontId="2" fillId="0" borderId="32" xfId="0" applyFont="1" applyBorder="1"/>
    <xf numFmtId="0" fontId="2" fillId="0" borderId="26" xfId="0" applyFont="1" applyBorder="1" applyAlignment="1">
      <alignment horizontal="left"/>
    </xf>
    <xf numFmtId="0" fontId="0" fillId="3" borderId="39" xfId="0" applyFill="1" applyBorder="1"/>
    <xf numFmtId="49" fontId="0" fillId="2" borderId="19" xfId="0" applyNumberFormat="1" applyFill="1" applyBorder="1" applyProtection="1">
      <protection locked="0"/>
    </xf>
    <xf numFmtId="49" fontId="0" fillId="2" borderId="23" xfId="0" applyNumberFormat="1" applyFill="1" applyBorder="1" applyAlignment="1" applyProtection="1">
      <alignment wrapText="1"/>
      <protection locked="0"/>
    </xf>
    <xf numFmtId="49" fontId="1" fillId="0" borderId="20" xfId="0" applyNumberFormat="1" applyFont="1" applyBorder="1"/>
    <xf numFmtId="49" fontId="0" fillId="0" borderId="21" xfId="0" applyNumberFormat="1" applyBorder="1"/>
    <xf numFmtId="49" fontId="0" fillId="0" borderId="22" xfId="0" applyNumberFormat="1" applyBorder="1"/>
    <xf numFmtId="49" fontId="0" fillId="0" borderId="0" xfId="0" applyNumberFormat="1"/>
    <xf numFmtId="49" fontId="0" fillId="3" borderId="23" xfId="0" applyNumberFormat="1" applyFill="1" applyBorder="1"/>
    <xf numFmtId="49" fontId="0" fillId="3" borderId="23" xfId="0" applyNumberFormat="1" applyFill="1" applyBorder="1" applyAlignment="1">
      <alignment wrapText="1"/>
    </xf>
    <xf numFmtId="164" fontId="0" fillId="2" borderId="23" xfId="0" applyNumberFormat="1" applyFill="1" applyBorder="1"/>
    <xf numFmtId="0" fontId="0" fillId="4" borderId="0" xfId="0" applyFill="1"/>
    <xf numFmtId="0" fontId="0" fillId="3" borderId="40" xfId="0" applyFill="1" applyBorder="1" applyAlignment="1">
      <alignment horizontal="center"/>
    </xf>
    <xf numFmtId="0" fontId="1" fillId="0" borderId="24" xfId="0" applyFont="1" applyBorder="1"/>
    <xf numFmtId="0" fontId="0" fillId="0" borderId="25" xfId="0" applyBorder="1"/>
    <xf numFmtId="0" fontId="0" fillId="0" borderId="10" xfId="0" applyBorder="1" applyAlignment="1">
      <alignment horizontal="left"/>
    </xf>
    <xf numFmtId="0" fontId="0" fillId="0" borderId="24" xfId="0" applyBorder="1"/>
    <xf numFmtId="0" fontId="2" fillId="0" borderId="1" xfId="0" applyFont="1" applyBorder="1" applyAlignment="1">
      <alignment wrapText="1"/>
    </xf>
    <xf numFmtId="0" fontId="0" fillId="3" borderId="24" xfId="0" applyFill="1" applyBorder="1" applyAlignment="1">
      <alignment wrapText="1"/>
    </xf>
    <xf numFmtId="0" fontId="4" fillId="0" borderId="1" xfId="0" applyFont="1" applyBorder="1" applyAlignment="1">
      <alignment vertical="center"/>
    </xf>
    <xf numFmtId="0" fontId="4" fillId="0" borderId="2" xfId="0" applyFont="1" applyBorder="1" applyAlignment="1">
      <alignment vertical="center"/>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4" xfId="0" applyBorder="1" applyAlignment="1">
      <alignment horizontal="left" wrapText="1"/>
    </xf>
    <xf numFmtId="0" fontId="0" fillId="0" borderId="26" xfId="0" applyBorder="1" applyAlignment="1">
      <alignment horizontal="left" wrapText="1"/>
    </xf>
    <xf numFmtId="0" fontId="0" fillId="0" borderId="25" xfId="0" applyBorder="1" applyAlignment="1">
      <alignment horizontal="left" wrapText="1"/>
    </xf>
    <xf numFmtId="0" fontId="0" fillId="0" borderId="23" xfId="0" applyBorder="1"/>
    <xf numFmtId="0" fontId="0" fillId="0" borderId="23" xfId="0" applyBorder="1" applyAlignment="1">
      <alignment horizontal="left" wrapText="1"/>
    </xf>
    <xf numFmtId="0" fontId="2" fillId="0" borderId="4" xfId="0" applyFont="1" applyBorder="1" applyAlignment="1">
      <alignment horizontal="left" wrapText="1"/>
    </xf>
    <xf numFmtId="0" fontId="8" fillId="0" borderId="0" xfId="0" applyFont="1" applyAlignment="1">
      <alignment horizontal="left" wrapText="1"/>
    </xf>
    <xf numFmtId="0" fontId="8" fillId="0" borderId="5" xfId="0" applyFont="1" applyBorder="1" applyAlignment="1">
      <alignment horizontal="left" wrapText="1"/>
    </xf>
    <xf numFmtId="0" fontId="0" fillId="0" borderId="32" xfId="0" applyBorder="1" applyAlignment="1">
      <alignment horizontal="left" wrapText="1"/>
    </xf>
    <xf numFmtId="0" fontId="0" fillId="0" borderId="32" xfId="0" applyBorder="1" applyAlignment="1">
      <alignment horizontal="left"/>
    </xf>
    <xf numFmtId="0" fontId="0" fillId="0" borderId="37" xfId="0" applyBorder="1" applyAlignment="1">
      <alignment horizontal="left"/>
    </xf>
    <xf numFmtId="0" fontId="0" fillId="0" borderId="17" xfId="0" applyBorder="1" applyAlignment="1">
      <alignment horizontal="left"/>
    </xf>
    <xf numFmtId="0" fontId="5" fillId="0" borderId="35" xfId="0" applyFont="1" applyBorder="1" applyAlignment="1">
      <alignment horizontal="left"/>
    </xf>
    <xf numFmtId="0" fontId="5" fillId="0" borderId="19" xfId="0" applyFont="1" applyBorder="1" applyAlignment="1">
      <alignment horizontal="left"/>
    </xf>
    <xf numFmtId="0" fontId="5" fillId="0" borderId="32" xfId="0" applyFont="1" applyBorder="1" applyAlignment="1">
      <alignment horizontal="left"/>
    </xf>
    <xf numFmtId="0" fontId="5" fillId="0" borderId="23" xfId="0" applyFont="1" applyBorder="1" applyAlignment="1">
      <alignment horizontal="left"/>
    </xf>
    <xf numFmtId="0" fontId="0" fillId="2" borderId="23" xfId="0" applyFill="1" applyBorder="1" applyAlignment="1" applyProtection="1">
      <alignment horizontal="left"/>
      <protection locked="0"/>
    </xf>
    <xf numFmtId="0" fontId="0" fillId="0" borderId="26" xfId="0" applyBorder="1" applyAlignment="1">
      <alignment horizontal="left"/>
    </xf>
    <xf numFmtId="0" fontId="11" fillId="0" borderId="24" xfId="0" applyFont="1" applyBorder="1" applyAlignment="1">
      <alignment wrapText="1"/>
    </xf>
    <xf numFmtId="0" fontId="11" fillId="0" borderId="25" xfId="0" applyFont="1" applyBorder="1" applyAlignment="1">
      <alignment wrapText="1"/>
    </xf>
    <xf numFmtId="0" fontId="0" fillId="0" borderId="23" xfId="0" applyBorder="1" applyAlignment="1">
      <alignment horizontal="left" vertical="top" wrapText="1"/>
    </xf>
    <xf numFmtId="0" fontId="0" fillId="0" borderId="23" xfId="0" applyBorder="1" applyAlignment="1">
      <alignment wrapText="1"/>
    </xf>
    <xf numFmtId="0" fontId="5" fillId="0" borderId="23" xfId="0" applyFont="1" applyBorder="1" applyAlignment="1">
      <alignment horizontal="left" vertical="top" wrapText="1"/>
    </xf>
    <xf numFmtId="0" fontId="5" fillId="0" borderId="23" xfId="0" applyFont="1" applyBorder="1" applyAlignment="1">
      <alignment wrapText="1"/>
    </xf>
    <xf numFmtId="0" fontId="0" fillId="0" borderId="0" xfId="0" applyAlignment="1">
      <alignment horizontal="left"/>
    </xf>
    <xf numFmtId="0" fontId="0" fillId="0" borderId="16" xfId="0" applyBorder="1" applyAlignment="1">
      <alignment horizontal="left"/>
    </xf>
    <xf numFmtId="0" fontId="1" fillId="0" borderId="19" xfId="0" applyFont="1" applyBorder="1" applyAlignment="1">
      <alignment horizontal="left"/>
    </xf>
    <xf numFmtId="0" fontId="1" fillId="0" borderId="12" xfId="0" applyFont="1" applyBorder="1" applyAlignment="1">
      <alignment horizontal="left"/>
    </xf>
    <xf numFmtId="0" fontId="0" fillId="0" borderId="19" xfId="0" applyBorder="1" applyAlignment="1">
      <alignment horizontal="left"/>
    </xf>
    <xf numFmtId="0" fontId="1" fillId="0" borderId="24" xfId="0" applyFont="1" applyBorder="1" applyAlignment="1">
      <alignment horizontal="left" wrapText="1"/>
    </xf>
    <xf numFmtId="0" fontId="1" fillId="0" borderId="26" xfId="0" applyFont="1" applyBorder="1" applyAlignment="1">
      <alignment horizontal="left" wrapText="1"/>
    </xf>
    <xf numFmtId="0" fontId="1" fillId="0" borderId="25" xfId="0" applyFont="1" applyBorder="1" applyAlignment="1">
      <alignment horizontal="left" wrapText="1"/>
    </xf>
    <xf numFmtId="0" fontId="5" fillId="7" borderId="24" xfId="0" applyFont="1" applyFill="1" applyBorder="1" applyAlignment="1">
      <alignment horizontal="left" vertical="top" wrapText="1"/>
    </xf>
    <xf numFmtId="0" fontId="5" fillId="7" borderId="26" xfId="0" applyFont="1" applyFill="1" applyBorder="1" applyAlignment="1">
      <alignment horizontal="left" vertical="top" wrapText="1"/>
    </xf>
    <xf numFmtId="0" fontId="5" fillId="7" borderId="25" xfId="0" applyFont="1" applyFill="1" applyBorder="1" applyAlignment="1">
      <alignment horizontal="left" vertical="top" wrapText="1"/>
    </xf>
    <xf numFmtId="0" fontId="2" fillId="0" borderId="24" xfId="0" applyFont="1" applyBorder="1" applyAlignment="1">
      <alignment horizontal="left"/>
    </xf>
    <xf numFmtId="0" fontId="2" fillId="0" borderId="26" xfId="0" applyFont="1" applyBorder="1" applyAlignment="1">
      <alignment horizontal="left"/>
    </xf>
    <xf numFmtId="0" fontId="2" fillId="0" borderId="25" xfId="0" applyFont="1" applyBorder="1" applyAlignment="1">
      <alignment horizontal="left"/>
    </xf>
    <xf numFmtId="0" fontId="1" fillId="0" borderId="0" xfId="0" applyFont="1" applyAlignment="1">
      <alignment horizontal="left"/>
    </xf>
    <xf numFmtId="0" fontId="0" fillId="0" borderId="33" xfId="0" applyBorder="1" applyAlignment="1">
      <alignment horizontal="left"/>
    </xf>
    <xf numFmtId="0" fontId="0" fillId="2" borderId="17" xfId="0" applyFill="1" applyBorder="1" applyAlignment="1">
      <alignment horizontal="left"/>
    </xf>
    <xf numFmtId="0" fontId="1" fillId="0" borderId="23" xfId="0" applyFont="1" applyBorder="1" applyAlignment="1">
      <alignment horizontal="left"/>
    </xf>
    <xf numFmtId="0" fontId="1" fillId="0" borderId="24" xfId="0" applyFont="1" applyBorder="1" applyAlignment="1">
      <alignment horizontal="left"/>
    </xf>
    <xf numFmtId="0" fontId="1" fillId="0" borderId="26" xfId="0" applyFont="1" applyBorder="1" applyAlignment="1">
      <alignment horizontal="left"/>
    </xf>
    <xf numFmtId="0" fontId="1" fillId="0" borderId="25" xfId="0" applyFont="1" applyBorder="1" applyAlignment="1">
      <alignment horizontal="left"/>
    </xf>
    <xf numFmtId="0" fontId="5" fillId="3" borderId="23" xfId="0" applyFont="1" applyFill="1" applyBorder="1" applyAlignment="1">
      <alignment horizontal="left" wrapText="1"/>
    </xf>
    <xf numFmtId="0" fontId="0" fillId="4" borderId="30" xfId="0" applyFill="1" applyBorder="1" applyAlignment="1">
      <alignment horizontal="center"/>
    </xf>
    <xf numFmtId="0" fontId="0" fillId="4" borderId="31" xfId="0" applyFill="1" applyBorder="1" applyAlignment="1">
      <alignment horizontal="center"/>
    </xf>
    <xf numFmtId="0" fontId="0" fillId="2" borderId="24" xfId="0" applyFill="1" applyBorder="1" applyAlignment="1" applyProtection="1">
      <alignment horizontal="left"/>
      <protection locked="0"/>
    </xf>
    <xf numFmtId="0" fontId="0" fillId="2" borderId="25" xfId="0" applyFill="1" applyBorder="1" applyAlignment="1" applyProtection="1">
      <alignment horizontal="left"/>
      <protection locked="0"/>
    </xf>
    <xf numFmtId="0" fontId="0" fillId="3" borderId="24" xfId="0" applyFill="1" applyBorder="1" applyAlignment="1">
      <alignment horizontal="left"/>
    </xf>
    <xf numFmtId="0" fontId="0" fillId="3" borderId="25" xfId="0" applyFill="1" applyBorder="1" applyAlignment="1">
      <alignment horizontal="left"/>
    </xf>
    <xf numFmtId="0" fontId="5" fillId="0" borderId="23" xfId="0" applyFont="1" applyBorder="1" applyAlignment="1">
      <alignment horizontal="left" wrapText="1"/>
    </xf>
    <xf numFmtId="0" fontId="0" fillId="2" borderId="26" xfId="0" applyFill="1" applyBorder="1" applyAlignment="1" applyProtection="1">
      <alignment horizontal="left"/>
      <protection locked="0"/>
    </xf>
    <xf numFmtId="0" fontId="0" fillId="2" borderId="23" xfId="0" applyFill="1" applyBorder="1" applyAlignment="1" applyProtection="1">
      <alignment horizontal="left" wrapText="1"/>
      <protection locked="0"/>
    </xf>
    <xf numFmtId="0" fontId="2" fillId="0" borderId="13" xfId="0" applyFont="1" applyBorder="1" applyAlignment="1">
      <alignment horizontal="left"/>
    </xf>
    <xf numFmtId="0" fontId="0" fillId="2" borderId="17"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1" fillId="4" borderId="39" xfId="0" applyFont="1" applyFill="1" applyBorder="1" applyAlignment="1">
      <alignment horizontal="left"/>
    </xf>
    <xf numFmtId="0" fontId="0" fillId="3" borderId="23" xfId="0" applyFill="1" applyBorder="1" applyAlignment="1">
      <alignment horizontal="left" wrapText="1"/>
    </xf>
    <xf numFmtId="0" fontId="0" fillId="3" borderId="24" xfId="0" applyFill="1" applyBorder="1" applyAlignment="1">
      <alignment horizontal="left" wrapText="1"/>
    </xf>
    <xf numFmtId="0" fontId="0" fillId="3" borderId="26" xfId="0" applyFill="1" applyBorder="1" applyAlignment="1">
      <alignment horizontal="left" wrapText="1"/>
    </xf>
    <xf numFmtId="0" fontId="0" fillId="3" borderId="25" xfId="0" applyFill="1" applyBorder="1" applyAlignment="1">
      <alignment horizontal="left" wrapText="1"/>
    </xf>
    <xf numFmtId="14" fontId="11" fillId="2" borderId="23" xfId="0" applyNumberFormat="1" applyFont="1" applyFill="1" applyBorder="1" applyAlignment="1" applyProtection="1">
      <alignment horizontal="left" wrapText="1"/>
      <protection locked="0"/>
    </xf>
    <xf numFmtId="0" fontId="9" fillId="2" borderId="23" xfId="1" applyFill="1" applyBorder="1" applyAlignment="1" applyProtection="1">
      <alignment horizontal="left" wrapText="1"/>
      <protection locked="0"/>
    </xf>
  </cellXfs>
  <cellStyles count="2">
    <cellStyle name="Hyperlink" xfId="1" builtinId="8"/>
    <cellStyle name="Normal" xfId="0" builtinId="0"/>
  </cellStyles>
  <dxfs count="20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FF"/>
        </patternFill>
      </fill>
    </dxf>
    <dxf>
      <fill>
        <patternFill>
          <bgColor rgb="FFFF00FF"/>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00FF"/>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FF"/>
        </patternFill>
      </fill>
    </dxf>
    <dxf>
      <fill>
        <patternFill>
          <bgColor rgb="FFFF00FF"/>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FF"/>
        </patternFill>
      </fill>
    </dxf>
    <dxf>
      <fill>
        <patternFill>
          <bgColor rgb="FFFFC000"/>
        </patternFill>
      </fill>
    </dxf>
    <dxf>
      <fill>
        <patternFill>
          <bgColor rgb="FFFFFF00"/>
        </patternFill>
      </fill>
    </dxf>
    <dxf>
      <fill>
        <patternFill>
          <bgColor rgb="FFFFC000"/>
        </patternFill>
      </fill>
    </dxf>
    <dxf>
      <fill>
        <patternFill>
          <bgColor rgb="FFFF00FF"/>
        </patternFill>
      </fill>
    </dxf>
    <dxf>
      <fill>
        <patternFill>
          <bgColor rgb="FFFF00FF"/>
        </patternFill>
      </fill>
    </dxf>
    <dxf>
      <fill>
        <patternFill>
          <bgColor rgb="FFFFFF00"/>
        </patternFill>
      </fill>
    </dxf>
    <dxf>
      <fill>
        <patternFill>
          <bgColor rgb="FFFF00FF"/>
        </patternFill>
      </fill>
    </dxf>
    <dxf>
      <fill>
        <patternFill>
          <bgColor rgb="FFFF00FF"/>
        </patternFill>
      </fill>
    </dxf>
    <dxf>
      <fill>
        <patternFill>
          <bgColor rgb="FFFFC000"/>
        </patternFill>
      </fill>
    </dxf>
    <dxf>
      <fill>
        <patternFill>
          <bgColor rgb="FFFF00FF"/>
        </patternFill>
      </fill>
    </dxf>
    <dxf>
      <fill>
        <patternFill>
          <bgColor rgb="FFFFC000"/>
        </patternFill>
      </fill>
    </dxf>
    <dxf>
      <fill>
        <patternFill>
          <bgColor rgb="FFFF00FF"/>
        </patternFill>
      </fill>
    </dxf>
    <dxf>
      <font>
        <color rgb="FF9C0006"/>
      </font>
      <fill>
        <patternFill>
          <bgColor rgb="FFFFC000"/>
        </patternFill>
      </fill>
    </dxf>
    <dxf>
      <fill>
        <patternFill>
          <bgColor rgb="FFFFC000"/>
        </patternFill>
      </fill>
    </dxf>
    <dxf>
      <fill>
        <patternFill>
          <bgColor rgb="FFFFC000"/>
        </patternFill>
      </fill>
    </dxf>
    <dxf>
      <fill>
        <patternFill>
          <bgColor rgb="FFFF00FF"/>
        </patternFill>
      </fill>
    </dxf>
    <dxf>
      <fill>
        <patternFill>
          <bgColor rgb="FFFF00FF"/>
        </patternFill>
      </fill>
    </dxf>
    <dxf>
      <fill>
        <patternFill>
          <bgColor rgb="FFFFC000"/>
        </patternFill>
      </fill>
    </dxf>
    <dxf>
      <fill>
        <patternFill>
          <bgColor rgb="FFFF00FF"/>
        </patternFill>
      </fill>
    </dxf>
    <dxf>
      <fill>
        <patternFill>
          <bgColor rgb="FFFFC000"/>
        </patternFill>
      </fill>
    </dxf>
    <dxf>
      <fill>
        <patternFill>
          <bgColor rgb="FFFF00FF"/>
        </patternFill>
      </fill>
    </dxf>
    <dxf>
      <fill>
        <patternFill>
          <bgColor rgb="FFFFC000"/>
        </patternFill>
      </fill>
    </dxf>
    <dxf>
      <fill>
        <patternFill>
          <bgColor rgb="FFFF0000"/>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C000"/>
        </patternFill>
      </fill>
    </dxf>
    <dxf>
      <fill>
        <patternFill>
          <bgColor rgb="FFFFFF00"/>
        </patternFill>
      </fill>
    </dxf>
    <dxf>
      <fill>
        <patternFill>
          <bgColor rgb="FFFF00FF"/>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00FF"/>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theme="0"/>
        </patternFill>
      </fill>
    </dxf>
    <dxf>
      <fill>
        <patternFill>
          <bgColor rgb="FFFFFF00"/>
        </patternFill>
      </fill>
    </dxf>
    <dxf>
      <fill>
        <patternFill>
          <bgColor theme="0"/>
        </patternFill>
      </fill>
    </dxf>
    <dxf>
      <fill>
        <patternFill>
          <bgColor rgb="FFFFC000"/>
        </patternFill>
      </fill>
    </dxf>
    <dxf>
      <fill>
        <patternFill>
          <bgColor rgb="FFFF00FF"/>
        </patternFill>
      </fill>
    </dxf>
    <dxf>
      <fill>
        <patternFill>
          <bgColor rgb="FFFF00FF"/>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
      <fill>
        <patternFill>
          <bgColor theme="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C000"/>
        </patternFill>
      </fill>
    </dxf>
    <dxf>
      <fill>
        <patternFill>
          <bgColor rgb="FFFF0000"/>
        </patternFill>
      </fill>
    </dxf>
    <dxf>
      <fill>
        <patternFill>
          <bgColor rgb="FFFFC000"/>
        </patternFill>
      </fill>
    </dxf>
    <dxf>
      <fill>
        <patternFill>
          <bgColor theme="0"/>
        </patternFill>
      </fill>
    </dxf>
    <dxf>
      <fill>
        <patternFill>
          <bgColor theme="0"/>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FF"/>
        </patternFill>
      </fill>
    </dxf>
    <dxf>
      <fill>
        <patternFill>
          <bgColor rgb="FFFFC000"/>
        </patternFill>
      </fill>
    </dxf>
    <dxf>
      <fill>
        <patternFill>
          <bgColor rgb="FFFF00FF"/>
        </patternFill>
      </fill>
    </dxf>
    <dxf>
      <fill>
        <patternFill>
          <bgColor rgb="FFFF00FF"/>
        </patternFill>
      </fill>
    </dxf>
    <dxf>
      <fill>
        <patternFill>
          <bgColor rgb="FFFFC000"/>
        </patternFill>
      </fill>
    </dxf>
    <dxf>
      <fill>
        <patternFill>
          <bgColor rgb="FFFFC000"/>
        </patternFill>
      </fill>
    </dxf>
    <dxf>
      <fill>
        <patternFill>
          <bgColor rgb="FFFF0000"/>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theme="0"/>
        </patternFill>
      </fill>
    </dxf>
    <dxf>
      <numFmt numFmtId="0" formatCode="General"/>
      <fill>
        <patternFill>
          <bgColor rgb="FFFFC000"/>
        </patternFill>
      </fill>
    </dxf>
    <dxf>
      <fill>
        <patternFill>
          <bgColor theme="0"/>
        </patternFill>
      </fill>
    </dxf>
  </dxfs>
  <tableStyles count="0" defaultTableStyle="TableStyleMedium2" defaultPivotStyle="PivotStyleMedium9"/>
  <colors>
    <mruColors>
      <color rgb="FFFF00FF"/>
      <color rgb="FFEBCC15"/>
      <color rgb="FFF2A10E"/>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261620</xdr:colOff>
      <xdr:row>76</xdr:row>
      <xdr:rowOff>99060</xdr:rowOff>
    </xdr:from>
    <xdr:to>
      <xdr:col>6</xdr:col>
      <xdr:colOff>901700</xdr:colOff>
      <xdr:row>77</xdr:row>
      <xdr:rowOff>137160</xdr:rowOff>
    </xdr:to>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5664200" y="20734020"/>
          <a:ext cx="2895600" cy="2209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                         Go to  Sheet 2 </a:t>
          </a:r>
        </a:p>
      </xdr:txBody>
    </xdr:sp>
    <xdr:clientData/>
  </xdr:twoCellAnchor>
  <xdr:twoCellAnchor>
    <xdr:from>
      <xdr:col>4</xdr:col>
      <xdr:colOff>824279</xdr:colOff>
      <xdr:row>0</xdr:row>
      <xdr:rowOff>16852</xdr:rowOff>
    </xdr:from>
    <xdr:to>
      <xdr:col>6</xdr:col>
      <xdr:colOff>1048849</xdr:colOff>
      <xdr:row>0</xdr:row>
      <xdr:rowOff>989135</xdr:rowOff>
    </xdr:to>
    <xdr:pic>
      <xdr:nvPicPr>
        <xdr:cNvPr id="8" name="Picture 7" descr="SCCblack(2tier)">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2644" y="16852"/>
          <a:ext cx="2422647" cy="972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niel.lee@cannonce.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showGridLines="0" topLeftCell="A26" zoomScale="90" zoomScaleNormal="90" workbookViewId="0">
      <selection activeCell="D31" sqref="D31"/>
    </sheetView>
  </sheetViews>
  <sheetFormatPr defaultRowHeight="15" x14ac:dyDescent="0.25"/>
  <cols>
    <col min="1" max="1" width="28" customWidth="1"/>
    <col min="2" max="2" width="20.42578125" customWidth="1"/>
    <col min="3" max="3" width="16.42578125" customWidth="1"/>
    <col min="4" max="4" width="23.140625" customWidth="1"/>
    <col min="5" max="7" width="16.42578125" customWidth="1"/>
    <col min="8" max="8" width="6.28515625" style="114" hidden="1" customWidth="1"/>
    <col min="9" max="9" width="5" style="114" hidden="1" customWidth="1"/>
    <col min="10" max="13" width="23.28515625" customWidth="1"/>
  </cols>
  <sheetData>
    <row r="1" spans="1:10" ht="90.75" customHeight="1" x14ac:dyDescent="0.25">
      <c r="A1" s="159" t="s">
        <v>6</v>
      </c>
      <c r="B1" s="160"/>
      <c r="C1" s="160"/>
      <c r="D1" s="160"/>
      <c r="E1" s="63"/>
      <c r="F1" s="63"/>
    </row>
    <row r="2" spans="1:10" ht="57" customHeight="1" x14ac:dyDescent="0.25">
      <c r="A2" s="169" t="s">
        <v>287</v>
      </c>
      <c r="B2" s="170"/>
      <c r="C2" s="170"/>
      <c r="D2" s="170"/>
      <c r="E2" s="170"/>
      <c r="F2" s="170"/>
      <c r="G2" s="171"/>
    </row>
    <row r="3" spans="1:10" ht="30" customHeight="1" x14ac:dyDescent="0.25">
      <c r="A3" s="107" t="s">
        <v>239</v>
      </c>
      <c r="B3" s="113" t="s">
        <v>295</v>
      </c>
      <c r="C3" s="108" t="s">
        <v>242</v>
      </c>
      <c r="D3" s="227">
        <v>45775</v>
      </c>
      <c r="E3" s="107" t="s">
        <v>243</v>
      </c>
      <c r="F3" s="228" t="s">
        <v>296</v>
      </c>
      <c r="G3" s="105"/>
    </row>
    <row r="4" spans="1:10" ht="23.25" customHeight="1" x14ac:dyDescent="0.25">
      <c r="A4" s="107" t="s">
        <v>240</v>
      </c>
      <c r="B4" s="131"/>
      <c r="C4" s="108" t="s">
        <v>242</v>
      </c>
      <c r="D4" s="131"/>
      <c r="E4" s="182" t="s">
        <v>294</v>
      </c>
      <c r="F4" s="183"/>
      <c r="G4" s="105"/>
    </row>
    <row r="5" spans="1:10" ht="26.45" customHeight="1" x14ac:dyDescent="0.25">
      <c r="A5" s="107" t="s">
        <v>241</v>
      </c>
      <c r="B5" s="131"/>
      <c r="C5" s="108" t="s">
        <v>242</v>
      </c>
      <c r="D5" s="131"/>
      <c r="E5" s="109"/>
      <c r="F5" s="110"/>
      <c r="G5" s="105"/>
    </row>
    <row r="6" spans="1:10" ht="26.45" customHeight="1" x14ac:dyDescent="0.25">
      <c r="A6" s="104"/>
      <c r="B6" s="106"/>
      <c r="C6" s="104"/>
      <c r="D6" s="106"/>
      <c r="E6" s="104"/>
      <c r="F6" s="106"/>
      <c r="G6" s="104"/>
      <c r="J6" s="3"/>
    </row>
    <row r="7" spans="1:10" x14ac:dyDescent="0.25">
      <c r="A7" s="42" t="s">
        <v>13</v>
      </c>
      <c r="B7" s="180" t="s">
        <v>141</v>
      </c>
      <c r="C7" s="180"/>
      <c r="D7" s="42" t="s">
        <v>0</v>
      </c>
      <c r="E7" s="180" t="s">
        <v>297</v>
      </c>
      <c r="F7" s="180"/>
      <c r="G7" s="4"/>
    </row>
    <row r="8" spans="1:10" x14ac:dyDescent="0.25">
      <c r="A8" s="65" t="s">
        <v>165</v>
      </c>
      <c r="B8" s="46">
        <v>15.56</v>
      </c>
      <c r="D8" s="42" t="s">
        <v>133</v>
      </c>
      <c r="E8" s="180"/>
      <c r="F8" s="180"/>
      <c r="G8" s="4"/>
      <c r="H8" s="115" t="s">
        <v>146</v>
      </c>
    </row>
    <row r="9" spans="1:10" x14ac:dyDescent="0.25">
      <c r="A9" s="39" t="s">
        <v>142</v>
      </c>
      <c r="B9" s="44">
        <v>302</v>
      </c>
      <c r="D9" s="42" t="s">
        <v>19</v>
      </c>
      <c r="E9" s="180" t="s">
        <v>298</v>
      </c>
      <c r="F9" s="180"/>
      <c r="G9" s="4"/>
      <c r="H9" s="116" t="b">
        <f>OR(B8&gt;0.5,B9&gt;10)</f>
        <v>1</v>
      </c>
    </row>
    <row r="10" spans="1:10" x14ac:dyDescent="0.25">
      <c r="A10" s="39" t="s">
        <v>150</v>
      </c>
      <c r="B10" s="45"/>
      <c r="D10" s="42" t="s">
        <v>20</v>
      </c>
      <c r="E10" s="180" t="s">
        <v>299</v>
      </c>
      <c r="F10" s="180"/>
      <c r="G10" s="4"/>
      <c r="H10" s="116"/>
    </row>
    <row r="11" spans="1:10" x14ac:dyDescent="0.25">
      <c r="A11" s="39" t="s">
        <v>149</v>
      </c>
      <c r="B11" s="43">
        <v>0.1</v>
      </c>
      <c r="D11" s="22" t="s">
        <v>143</v>
      </c>
      <c r="E11" s="204" t="s">
        <v>244</v>
      </c>
      <c r="F11" s="204"/>
      <c r="G11" s="4"/>
      <c r="H11" s="116" t="b">
        <f>OR(B10&gt;1,B11&gt;0.1)</f>
        <v>0</v>
      </c>
      <c r="J11" s="40"/>
    </row>
    <row r="12" spans="1:10" x14ac:dyDescent="0.25">
      <c r="A12" s="39" t="s">
        <v>147</v>
      </c>
      <c r="B12" s="45">
        <v>1.48</v>
      </c>
      <c r="D12" s="42" t="s">
        <v>206</v>
      </c>
      <c r="E12" s="42"/>
      <c r="F12" s="42"/>
      <c r="G12" s="66" t="s">
        <v>177</v>
      </c>
      <c r="H12" s="116" t="b">
        <f>OR(H9,H11)</f>
        <v>1</v>
      </c>
    </row>
    <row r="13" spans="1:10" x14ac:dyDescent="0.25">
      <c r="A13" s="139" t="s">
        <v>139</v>
      </c>
      <c r="B13" s="43" t="s">
        <v>27</v>
      </c>
      <c r="D13" s="42" t="s">
        <v>137</v>
      </c>
      <c r="E13" s="42"/>
      <c r="F13" s="42"/>
      <c r="G13" s="66" t="s">
        <v>37</v>
      </c>
      <c r="H13" s="116" t="str">
        <f>IF(H12,"Major ","Minor")</f>
        <v xml:space="preserve">Major </v>
      </c>
    </row>
    <row r="14" spans="1:10" x14ac:dyDescent="0.25">
      <c r="A14" s="39" t="s">
        <v>53</v>
      </c>
      <c r="B14" s="45">
        <v>53</v>
      </c>
      <c r="D14" s="162" t="s">
        <v>50</v>
      </c>
      <c r="E14" s="181"/>
      <c r="F14" s="163"/>
      <c r="G14" s="66" t="s">
        <v>35</v>
      </c>
      <c r="H14" s="116"/>
    </row>
    <row r="15" spans="1:10" x14ac:dyDescent="0.25">
      <c r="A15" s="39" t="s">
        <v>54</v>
      </c>
      <c r="B15" s="45">
        <v>34</v>
      </c>
      <c r="D15" s="42" t="s">
        <v>138</v>
      </c>
      <c r="E15" s="42"/>
      <c r="F15" s="42"/>
      <c r="G15" s="66" t="s">
        <v>38</v>
      </c>
      <c r="H15" s="116"/>
    </row>
    <row r="16" spans="1:10" x14ac:dyDescent="0.25">
      <c r="A16" s="3"/>
      <c r="D16" s="162" t="s">
        <v>56</v>
      </c>
      <c r="E16" s="181"/>
      <c r="F16" s="163"/>
      <c r="G16" s="66" t="s">
        <v>37</v>
      </c>
      <c r="H16" s="116"/>
    </row>
    <row r="17" spans="1:9" x14ac:dyDescent="0.25">
      <c r="A17" s="3"/>
      <c r="B17" s="112" t="str">
        <f>IF(H17, "This application appears to be a Minor Application with no SW flood risk - No  need to complete remainder of form", "Carry on filling in form. SCC Floods team will be consulted")</f>
        <v>Carry on filling in form. SCC Floods team will be consulted</v>
      </c>
      <c r="G17" s="4"/>
      <c r="H17" s="117" t="b">
        <f>AND(H13="Minor",G16="No")</f>
        <v>0</v>
      </c>
    </row>
    <row r="18" spans="1:9" x14ac:dyDescent="0.25">
      <c r="A18" s="3"/>
      <c r="B18" s="2"/>
      <c r="C18" s="18" t="s">
        <v>136</v>
      </c>
      <c r="D18" s="18"/>
      <c r="E18" s="18"/>
      <c r="F18" s="18"/>
      <c r="G18" s="19"/>
    </row>
    <row r="19" spans="1:9" ht="60" x14ac:dyDescent="0.25">
      <c r="A19" s="3"/>
      <c r="B19" s="41" t="s">
        <v>148</v>
      </c>
      <c r="C19" s="24" t="s">
        <v>2</v>
      </c>
      <c r="D19" s="24" t="s">
        <v>7</v>
      </c>
      <c r="E19" s="24" t="s">
        <v>3</v>
      </c>
      <c r="F19" s="23" t="s">
        <v>70</v>
      </c>
      <c r="G19" s="67" t="s">
        <v>4</v>
      </c>
    </row>
    <row r="20" spans="1:9" ht="18.600000000000001" customHeight="1" x14ac:dyDescent="0.25">
      <c r="A20" s="173" t="s">
        <v>276</v>
      </c>
      <c r="B20" s="161"/>
      <c r="C20" s="43" t="s">
        <v>156</v>
      </c>
      <c r="E20" s="15"/>
      <c r="F20" s="21"/>
      <c r="G20" s="68"/>
    </row>
    <row r="21" spans="1:9" ht="28.9" customHeight="1" x14ac:dyDescent="0.25">
      <c r="A21" s="174" t="s">
        <v>55</v>
      </c>
      <c r="B21" s="175"/>
      <c r="C21" s="48" t="s">
        <v>38</v>
      </c>
      <c r="D21" s="41" t="str">
        <f>IF(C21="Yes","Go To Sheet2","Fill in cells in this column below")</f>
        <v>Fill in cells in this column below</v>
      </c>
      <c r="E21" s="15"/>
      <c r="F21" s="21"/>
      <c r="G21" s="68"/>
    </row>
    <row r="22" spans="1:9" x14ac:dyDescent="0.25">
      <c r="A22" s="173" t="s">
        <v>162</v>
      </c>
      <c r="B22" s="161"/>
      <c r="C22" s="161"/>
      <c r="D22" s="43">
        <v>1</v>
      </c>
      <c r="E22" s="15"/>
      <c r="F22" s="21"/>
      <c r="G22" s="68"/>
    </row>
    <row r="23" spans="1:9" ht="14.45" customHeight="1" x14ac:dyDescent="0.25">
      <c r="A23" s="176" t="s">
        <v>160</v>
      </c>
      <c r="B23" s="177"/>
      <c r="C23" s="177"/>
      <c r="D23" s="49" t="s">
        <v>37</v>
      </c>
      <c r="E23" s="15"/>
      <c r="F23" s="21"/>
      <c r="G23" s="68"/>
    </row>
    <row r="24" spans="1:9" ht="15.75" thickBot="1" x14ac:dyDescent="0.3">
      <c r="A24" s="178" t="s">
        <v>42</v>
      </c>
      <c r="B24" s="179"/>
      <c r="C24" s="179"/>
      <c r="D24" s="43" t="s">
        <v>37</v>
      </c>
      <c r="E24" s="15"/>
      <c r="F24" s="21"/>
      <c r="G24" s="68"/>
    </row>
    <row r="25" spans="1:9" ht="31.15" customHeight="1" thickBot="1" x14ac:dyDescent="0.3">
      <c r="A25" s="172" t="s">
        <v>157</v>
      </c>
      <c r="B25" s="168"/>
      <c r="C25" s="168"/>
      <c r="D25" s="50" t="s">
        <v>273</v>
      </c>
      <c r="E25" s="15"/>
      <c r="F25" s="21"/>
      <c r="G25" s="68"/>
      <c r="H25" s="122" t="str">
        <f>LEFT(D25,1)</f>
        <v>9</v>
      </c>
    </row>
    <row r="26" spans="1:9" ht="16.149999999999999" customHeight="1" x14ac:dyDescent="0.25">
      <c r="A26" s="173" t="s">
        <v>158</v>
      </c>
      <c r="B26" s="161"/>
      <c r="C26" s="161"/>
      <c r="D26" s="43">
        <v>2</v>
      </c>
      <c r="E26" s="28"/>
      <c r="F26" s="21"/>
      <c r="G26" s="68"/>
    </row>
    <row r="27" spans="1:9" x14ac:dyDescent="0.25">
      <c r="A27" s="173" t="s">
        <v>44</v>
      </c>
      <c r="B27" s="161"/>
      <c r="C27" s="161"/>
      <c r="D27" s="43">
        <v>2</v>
      </c>
      <c r="E27" s="15"/>
      <c r="F27" s="21"/>
      <c r="G27" s="68"/>
    </row>
    <row r="28" spans="1:9" x14ac:dyDescent="0.25">
      <c r="A28" s="173" t="s">
        <v>43</v>
      </c>
      <c r="B28" s="161"/>
      <c r="C28" s="161"/>
      <c r="D28" s="43" t="s">
        <v>37</v>
      </c>
      <c r="E28" s="15"/>
      <c r="F28" s="21"/>
      <c r="G28" s="68"/>
    </row>
    <row r="29" spans="1:9" x14ac:dyDescent="0.25">
      <c r="A29" s="173" t="s">
        <v>159</v>
      </c>
      <c r="B29" s="161"/>
      <c r="C29" s="161"/>
      <c r="D29" s="43">
        <v>34</v>
      </c>
      <c r="E29" s="15"/>
      <c r="F29" s="21"/>
      <c r="G29" s="68"/>
    </row>
    <row r="30" spans="1:9" x14ac:dyDescent="0.25">
      <c r="A30" s="173" t="s">
        <v>161</v>
      </c>
      <c r="B30" s="161"/>
      <c r="C30" s="161"/>
      <c r="D30" s="43">
        <v>2088</v>
      </c>
      <c r="E30" s="15"/>
      <c r="F30" s="21"/>
      <c r="G30" s="68"/>
    </row>
    <row r="31" spans="1:9" x14ac:dyDescent="0.25">
      <c r="A31" s="203" t="s">
        <v>51</v>
      </c>
      <c r="B31" s="181"/>
      <c r="C31" s="163"/>
      <c r="D31" s="43" t="s">
        <v>37</v>
      </c>
      <c r="E31" s="15"/>
      <c r="F31" s="21"/>
      <c r="G31" s="68"/>
    </row>
    <row r="32" spans="1:9" s="2" customFormat="1" x14ac:dyDescent="0.25">
      <c r="A32" s="69"/>
      <c r="D32" s="92" t="str">
        <f>IF($D$31="Yes","Go To To Sheet2","Go to next column")</f>
        <v>Go To To Sheet2</v>
      </c>
      <c r="E32" s="93"/>
      <c r="F32" s="20"/>
      <c r="G32" s="70"/>
      <c r="H32" s="114"/>
      <c r="I32" s="114"/>
    </row>
    <row r="33" spans="1:7" x14ac:dyDescent="0.25">
      <c r="A33" s="3"/>
      <c r="B33" s="161" t="s">
        <v>21</v>
      </c>
      <c r="C33" s="161"/>
      <c r="D33" s="161"/>
      <c r="E33" s="43"/>
      <c r="F33" s="21"/>
      <c r="G33" s="68"/>
    </row>
    <row r="34" spans="1:7" ht="46.15" customHeight="1" x14ac:dyDescent="0.25">
      <c r="A34" s="3"/>
      <c r="B34" s="161" t="s">
        <v>65</v>
      </c>
      <c r="C34" s="161"/>
      <c r="D34" s="161"/>
      <c r="E34" s="50"/>
      <c r="F34" s="21"/>
      <c r="G34" s="68"/>
    </row>
    <row r="35" spans="1:7" x14ac:dyDescent="0.25">
      <c r="A35" s="3"/>
      <c r="B35" s="161" t="s">
        <v>64</v>
      </c>
      <c r="C35" s="161"/>
      <c r="D35" s="161"/>
      <c r="E35" s="50"/>
      <c r="F35" s="21"/>
      <c r="G35" s="68"/>
    </row>
    <row r="36" spans="1:7" ht="14.45" customHeight="1" x14ac:dyDescent="0.25">
      <c r="A36" s="3"/>
      <c r="E36" s="87" t="str">
        <f>IF($E$35="No","Go to next column ", "Carry on down column")</f>
        <v>Carry on down column</v>
      </c>
      <c r="F36" s="21"/>
      <c r="G36" s="68"/>
    </row>
    <row r="37" spans="1:7" x14ac:dyDescent="0.25">
      <c r="A37" s="3"/>
      <c r="B37" s="161" t="s">
        <v>76</v>
      </c>
      <c r="C37" s="161"/>
      <c r="D37" s="161"/>
      <c r="E37" s="161"/>
      <c r="F37" s="51"/>
      <c r="G37" s="68"/>
    </row>
    <row r="38" spans="1:7" ht="27" customHeight="1" x14ac:dyDescent="0.25">
      <c r="A38" s="3"/>
      <c r="B38" s="161" t="s">
        <v>75</v>
      </c>
      <c r="C38" s="161"/>
      <c r="D38" s="161"/>
      <c r="E38" s="161"/>
      <c r="F38" s="132"/>
      <c r="G38" s="71"/>
    </row>
    <row r="39" spans="1:7" ht="43.9" customHeight="1" x14ac:dyDescent="0.25">
      <c r="A39" s="3"/>
      <c r="B39" s="168" t="s">
        <v>163</v>
      </c>
      <c r="C39" s="168"/>
      <c r="D39" s="168"/>
      <c r="E39" s="168"/>
      <c r="F39" s="50"/>
      <c r="G39" s="68"/>
    </row>
    <row r="40" spans="1:7" ht="23.45" customHeight="1" x14ac:dyDescent="0.25">
      <c r="A40" s="3"/>
      <c r="B40" s="161" t="s">
        <v>164</v>
      </c>
      <c r="C40" s="161"/>
      <c r="D40" s="161"/>
      <c r="E40" s="161"/>
      <c r="F40" s="50"/>
      <c r="G40" s="68"/>
    </row>
    <row r="41" spans="1:7" x14ac:dyDescent="0.25">
      <c r="A41" s="3"/>
      <c r="B41" s="167" t="s">
        <v>77</v>
      </c>
      <c r="C41" s="167"/>
      <c r="D41" s="167"/>
      <c r="E41" s="167"/>
      <c r="F41" s="43"/>
      <c r="G41" s="68"/>
    </row>
    <row r="42" spans="1:7" ht="16.149999999999999" customHeight="1" x14ac:dyDescent="0.25">
      <c r="A42" s="3"/>
      <c r="E42" s="86"/>
      <c r="F42" s="87" t="str">
        <f>IF($F$41="No","Go to next column ", "Carry on down column")</f>
        <v>Carry on down column</v>
      </c>
      <c r="G42" s="68"/>
    </row>
    <row r="43" spans="1:7" ht="14.45" customHeight="1" x14ac:dyDescent="0.25">
      <c r="A43" s="8"/>
      <c r="C43" s="60"/>
      <c r="E43" s="29" t="s">
        <v>85</v>
      </c>
      <c r="F43" s="22"/>
      <c r="G43" s="72"/>
    </row>
    <row r="44" spans="1:7" ht="16.899999999999999" customHeight="1" x14ac:dyDescent="0.25">
      <c r="A44" s="3"/>
      <c r="B44" s="161" t="s">
        <v>78</v>
      </c>
      <c r="C44" s="161"/>
      <c r="D44" s="161"/>
      <c r="E44" s="45"/>
      <c r="F44" s="45"/>
      <c r="G44" s="73"/>
    </row>
    <row r="45" spans="1:7" x14ac:dyDescent="0.25">
      <c r="A45" s="3"/>
      <c r="B45" s="161" t="s">
        <v>79</v>
      </c>
      <c r="C45" s="161"/>
      <c r="D45" s="161"/>
      <c r="E45" s="45"/>
      <c r="F45" s="45"/>
      <c r="G45" s="73"/>
    </row>
    <row r="46" spans="1:7" ht="30" customHeight="1" x14ac:dyDescent="0.25">
      <c r="A46" s="3"/>
      <c r="B46" s="164" t="s">
        <v>86</v>
      </c>
      <c r="C46" s="165"/>
      <c r="D46" s="166"/>
      <c r="E46" s="50"/>
      <c r="F46" s="50"/>
      <c r="G46" s="53"/>
    </row>
    <row r="47" spans="1:7" x14ac:dyDescent="0.25">
      <c r="A47" s="3"/>
      <c r="B47" s="1" t="s">
        <v>84</v>
      </c>
      <c r="C47" s="2"/>
      <c r="E47" s="2"/>
      <c r="F47" s="2"/>
      <c r="G47" s="74"/>
    </row>
    <row r="48" spans="1:7" ht="34.15" customHeight="1" x14ac:dyDescent="0.25">
      <c r="A48" s="3"/>
      <c r="B48" s="164" t="s">
        <v>166</v>
      </c>
      <c r="C48" s="165"/>
      <c r="D48" s="165"/>
      <c r="E48" s="166"/>
      <c r="F48" s="52"/>
      <c r="G48" s="75"/>
    </row>
    <row r="49" spans="1:7" x14ac:dyDescent="0.25">
      <c r="A49" s="3"/>
      <c r="B49" s="9" t="s">
        <v>82</v>
      </c>
      <c r="C49" s="161" t="s">
        <v>170</v>
      </c>
      <c r="D49" s="161"/>
      <c r="E49" s="43"/>
      <c r="F49" s="43"/>
      <c r="G49" s="66"/>
    </row>
    <row r="50" spans="1:7" x14ac:dyDescent="0.25">
      <c r="A50" s="3"/>
      <c r="B50" s="15"/>
      <c r="C50" s="161" t="s">
        <v>173</v>
      </c>
      <c r="D50" s="161"/>
      <c r="E50" s="43"/>
      <c r="F50" s="43"/>
      <c r="G50" s="66"/>
    </row>
    <row r="51" spans="1:7" x14ac:dyDescent="0.25">
      <c r="A51" s="3"/>
      <c r="B51" s="9" t="s">
        <v>83</v>
      </c>
      <c r="C51" s="161" t="s">
        <v>169</v>
      </c>
      <c r="D51" s="161"/>
      <c r="E51" s="43"/>
      <c r="F51" s="43"/>
      <c r="G51" s="66"/>
    </row>
    <row r="52" spans="1:7" x14ac:dyDescent="0.25">
      <c r="A52" s="3"/>
      <c r="B52" s="15"/>
      <c r="C52" s="161" t="s">
        <v>172</v>
      </c>
      <c r="D52" s="161"/>
      <c r="E52" s="43"/>
      <c r="F52" s="43"/>
      <c r="G52" s="66"/>
    </row>
    <row r="53" spans="1:7" x14ac:dyDescent="0.25">
      <c r="A53" s="3"/>
      <c r="B53" s="15"/>
      <c r="C53" s="162" t="s">
        <v>171</v>
      </c>
      <c r="D53" s="163"/>
      <c r="E53" s="32">
        <f>E52/$B$8</f>
        <v>0</v>
      </c>
      <c r="F53" s="32">
        <f>F52/$B$8</f>
        <v>0</v>
      </c>
      <c r="G53" s="75"/>
    </row>
    <row r="54" spans="1:7" x14ac:dyDescent="0.25">
      <c r="A54" s="3"/>
      <c r="B54" s="11"/>
      <c r="C54" s="161" t="s">
        <v>167</v>
      </c>
      <c r="D54" s="161"/>
      <c r="E54" s="43"/>
      <c r="F54" s="43"/>
      <c r="G54" s="66"/>
    </row>
    <row r="55" spans="1:7" x14ac:dyDescent="0.25">
      <c r="A55" s="3"/>
      <c r="B55" s="185" t="s">
        <v>168</v>
      </c>
      <c r="C55" s="167"/>
      <c r="D55" s="167"/>
      <c r="E55" s="43"/>
      <c r="F55" s="43"/>
      <c r="G55" s="66"/>
    </row>
    <row r="56" spans="1:7" x14ac:dyDescent="0.25">
      <c r="A56" s="3"/>
      <c r="B56" s="161" t="s">
        <v>207</v>
      </c>
      <c r="C56" s="161"/>
      <c r="D56" s="161"/>
      <c r="E56" s="43"/>
      <c r="F56" s="43"/>
      <c r="G56" s="66"/>
    </row>
    <row r="57" spans="1:7" x14ac:dyDescent="0.25">
      <c r="A57" s="3"/>
      <c r="B57" s="7"/>
      <c r="E57" s="88"/>
      <c r="F57" s="88"/>
      <c r="G57" s="89"/>
    </row>
    <row r="58" spans="1:7" x14ac:dyDescent="0.25">
      <c r="A58" s="3"/>
      <c r="B58" s="153" t="s">
        <v>5</v>
      </c>
      <c r="C58" s="140" t="s">
        <v>288</v>
      </c>
      <c r="D58" s="140"/>
      <c r="E58" s="155"/>
      <c r="F58" s="13"/>
      <c r="G58" s="4"/>
    </row>
    <row r="59" spans="1:7" ht="17.45" customHeight="1" x14ac:dyDescent="0.25">
      <c r="A59" s="3"/>
      <c r="B59" s="190" t="s">
        <v>180</v>
      </c>
      <c r="C59" s="190"/>
      <c r="D59" s="191"/>
      <c r="E59" s="156"/>
      <c r="F59" s="154"/>
      <c r="G59" s="4"/>
    </row>
    <row r="60" spans="1:7" x14ac:dyDescent="0.25">
      <c r="A60" s="3"/>
      <c r="B60" s="192" t="s">
        <v>89</v>
      </c>
      <c r="C60" s="192"/>
      <c r="D60" s="192"/>
      <c r="E60" s="49"/>
      <c r="F60" s="49"/>
      <c r="G60" s="74"/>
    </row>
    <row r="61" spans="1:7" x14ac:dyDescent="0.25">
      <c r="A61" s="3"/>
      <c r="B61" s="161" t="s">
        <v>88</v>
      </c>
      <c r="C61" s="161"/>
      <c r="D61" s="161"/>
      <c r="E61" s="43"/>
      <c r="F61" s="43"/>
      <c r="G61" s="74"/>
    </row>
    <row r="62" spans="1:7" x14ac:dyDescent="0.25">
      <c r="A62" s="3"/>
      <c r="B62" s="161" t="s">
        <v>190</v>
      </c>
      <c r="C62" s="161"/>
      <c r="D62" s="161"/>
      <c r="E62" s="43"/>
      <c r="F62" s="43"/>
      <c r="G62" s="74"/>
    </row>
    <row r="63" spans="1:7" x14ac:dyDescent="0.25">
      <c r="A63" s="3"/>
      <c r="B63" s="1" t="s">
        <v>183</v>
      </c>
      <c r="E63" s="17"/>
      <c r="F63" s="20"/>
      <c r="G63" s="70"/>
    </row>
    <row r="64" spans="1:7" ht="15.75" thickBot="1" x14ac:dyDescent="0.3">
      <c r="A64" s="3"/>
      <c r="B64" s="188" t="s">
        <v>184</v>
      </c>
      <c r="C64" s="188"/>
      <c r="D64" s="189"/>
      <c r="E64" s="15"/>
      <c r="F64" s="59"/>
      <c r="G64" s="68"/>
    </row>
    <row r="65" spans="1:10" ht="15.75" thickBot="1" x14ac:dyDescent="0.3">
      <c r="A65" s="3"/>
      <c r="B65" s="162" t="s">
        <v>277</v>
      </c>
      <c r="C65" s="181"/>
      <c r="D65" s="163"/>
      <c r="E65" s="50"/>
      <c r="F65" s="50"/>
      <c r="G65" s="68"/>
      <c r="H65" s="122" t="str">
        <f>LEFT(E65,1)</f>
        <v/>
      </c>
      <c r="I65" s="122" t="str">
        <f>LEFT(F65,1)</f>
        <v/>
      </c>
    </row>
    <row r="66" spans="1:10" ht="21" customHeight="1" thickBot="1" x14ac:dyDescent="0.3">
      <c r="A66" s="3"/>
      <c r="B66" s="161" t="s">
        <v>293</v>
      </c>
      <c r="C66" s="161"/>
      <c r="D66" s="161"/>
      <c r="E66" s="50"/>
      <c r="F66" s="50"/>
      <c r="G66" s="68"/>
      <c r="H66" s="122" t="str">
        <f>LEFT(E66,1)</f>
        <v/>
      </c>
      <c r="I66" s="122" t="str">
        <f>LEFT(F66,1)</f>
        <v/>
      </c>
    </row>
    <row r="67" spans="1:10" x14ac:dyDescent="0.25">
      <c r="A67" s="3"/>
      <c r="B67" s="202" t="s">
        <v>191</v>
      </c>
      <c r="C67" s="202"/>
      <c r="D67" s="202"/>
      <c r="E67" s="62"/>
      <c r="F67" s="62"/>
      <c r="G67" s="4"/>
    </row>
    <row r="68" spans="1:10" ht="31.5" customHeight="1" x14ac:dyDescent="0.25">
      <c r="A68" s="3"/>
      <c r="B68" s="184" t="s">
        <v>187</v>
      </c>
      <c r="C68" s="185"/>
      <c r="D68" s="185"/>
      <c r="E68" s="43"/>
      <c r="F68" s="43"/>
      <c r="G68" s="68"/>
    </row>
    <row r="69" spans="1:10" ht="29.45" customHeight="1" x14ac:dyDescent="0.25">
      <c r="A69" s="3"/>
      <c r="B69" s="186" t="s">
        <v>90</v>
      </c>
      <c r="C69" s="187"/>
      <c r="D69" s="187"/>
      <c r="E69" s="43"/>
      <c r="F69" s="43"/>
      <c r="G69" s="70"/>
    </row>
    <row r="70" spans="1:10" s="114" customFormat="1" ht="29.45" hidden="1" customHeight="1" x14ac:dyDescent="0.25">
      <c r="A70" s="119"/>
      <c r="B70" s="196" t="s">
        <v>185</v>
      </c>
      <c r="C70" s="197"/>
      <c r="D70" s="198"/>
      <c r="E70" s="121">
        <f>$E$69/1000*$E$45*10000</f>
        <v>0</v>
      </c>
      <c r="F70" s="121">
        <f>$F$69/1000*$F$45*10000</f>
        <v>0</v>
      </c>
      <c r="G70" s="120"/>
      <c r="H70" s="114" t="s">
        <v>275</v>
      </c>
    </row>
    <row r="71" spans="1:10" x14ac:dyDescent="0.25">
      <c r="A71" s="3"/>
      <c r="B71" s="161" t="s">
        <v>182</v>
      </c>
      <c r="C71" s="161"/>
      <c r="D71" s="161"/>
      <c r="E71" s="43"/>
      <c r="F71" s="43"/>
      <c r="G71" s="68"/>
    </row>
    <row r="72" spans="1:10" s="114" customFormat="1" hidden="1" x14ac:dyDescent="0.25">
      <c r="A72" s="119"/>
      <c r="B72" s="123" t="s">
        <v>186</v>
      </c>
      <c r="C72" s="123"/>
      <c r="D72" s="124"/>
      <c r="E72" s="125">
        <f>$E$56+$E$61-$E$60-$E$71</f>
        <v>0</v>
      </c>
      <c r="F72" s="126">
        <f>$F$56+$F$61-$F$60-$F$71</f>
        <v>0</v>
      </c>
      <c r="G72" s="120"/>
    </row>
    <row r="73" spans="1:10" ht="15.75" thickBot="1" x14ac:dyDescent="0.3">
      <c r="A73" s="3"/>
      <c r="B73" s="60"/>
      <c r="C73" s="60"/>
      <c r="D73" s="60"/>
      <c r="E73" s="2"/>
      <c r="G73" s="4"/>
    </row>
    <row r="74" spans="1:10" ht="30.6" customHeight="1" x14ac:dyDescent="0.25">
      <c r="A74" s="3"/>
      <c r="B74" s="193" t="s">
        <v>192</v>
      </c>
      <c r="C74" s="194"/>
      <c r="D74" s="195"/>
      <c r="E74" s="43"/>
      <c r="F74" s="43"/>
      <c r="G74" s="76"/>
      <c r="H74" s="127" t="s">
        <v>274</v>
      </c>
      <c r="I74" s="128"/>
    </row>
    <row r="75" spans="1:10" ht="16.5" customHeight="1" thickBot="1" x14ac:dyDescent="0.3">
      <c r="A75" s="3"/>
      <c r="B75" s="199" t="s">
        <v>189</v>
      </c>
      <c r="C75" s="200"/>
      <c r="D75" s="201"/>
      <c r="E75" s="43"/>
      <c r="F75" s="43"/>
      <c r="G75" s="76"/>
      <c r="H75" s="129">
        <v>0.4</v>
      </c>
      <c r="I75" s="130"/>
    </row>
    <row r="76" spans="1:10" ht="43.9" customHeight="1" x14ac:dyDescent="0.25">
      <c r="A76" s="3"/>
      <c r="B76" s="185" t="s">
        <v>188</v>
      </c>
      <c r="C76" s="185"/>
      <c r="D76" s="185"/>
      <c r="E76" s="43"/>
      <c r="F76" s="43"/>
      <c r="G76" s="66"/>
    </row>
    <row r="77" spans="1:10" x14ac:dyDescent="0.25">
      <c r="A77" s="3"/>
      <c r="E77" s="7"/>
      <c r="F77" s="90"/>
      <c r="G77" s="91"/>
    </row>
    <row r="78" spans="1:10" ht="15.75" thickBot="1" x14ac:dyDescent="0.3">
      <c r="A78" s="77"/>
      <c r="B78" s="5"/>
      <c r="C78" s="5"/>
      <c r="D78" s="5"/>
      <c r="E78" s="5"/>
      <c r="F78" s="5"/>
      <c r="G78" s="6"/>
    </row>
    <row r="79" spans="1:10" x14ac:dyDescent="0.25">
      <c r="A79" s="3"/>
      <c r="F79" s="47"/>
    </row>
    <row r="80" spans="1:10" x14ac:dyDescent="0.25">
      <c r="J80" s="2"/>
    </row>
    <row r="81" spans="1:11" x14ac:dyDescent="0.25">
      <c r="A81" s="1"/>
      <c r="J81" s="2"/>
    </row>
    <row r="82" spans="1:11" x14ac:dyDescent="0.25">
      <c r="J82" s="2"/>
    </row>
    <row r="83" spans="1:11" x14ac:dyDescent="0.25">
      <c r="J83" s="2"/>
    </row>
    <row r="84" spans="1:11" x14ac:dyDescent="0.25">
      <c r="J84" s="2"/>
    </row>
    <row r="85" spans="1:11" x14ac:dyDescent="0.25">
      <c r="J85" s="2"/>
    </row>
    <row r="86" spans="1:11" x14ac:dyDescent="0.25">
      <c r="J86" s="2"/>
    </row>
    <row r="87" spans="1:11" x14ac:dyDescent="0.25">
      <c r="J87" s="2"/>
    </row>
    <row r="88" spans="1:11" x14ac:dyDescent="0.25">
      <c r="K88" s="2"/>
    </row>
  </sheetData>
  <mergeCells count="57">
    <mergeCell ref="A31:C31"/>
    <mergeCell ref="E7:F7"/>
    <mergeCell ref="E8:F8"/>
    <mergeCell ref="E9:F9"/>
    <mergeCell ref="E10:F10"/>
    <mergeCell ref="E11:F11"/>
    <mergeCell ref="A26:C26"/>
    <mergeCell ref="A27:C27"/>
    <mergeCell ref="A28:C28"/>
    <mergeCell ref="A29:C29"/>
    <mergeCell ref="A30:C30"/>
    <mergeCell ref="B68:D68"/>
    <mergeCell ref="B69:D69"/>
    <mergeCell ref="B76:D76"/>
    <mergeCell ref="B55:D55"/>
    <mergeCell ref="B64:D64"/>
    <mergeCell ref="B59:D59"/>
    <mergeCell ref="B60:D60"/>
    <mergeCell ref="B61:D61"/>
    <mergeCell ref="B62:D62"/>
    <mergeCell ref="B66:D66"/>
    <mergeCell ref="B65:D65"/>
    <mergeCell ref="B71:D71"/>
    <mergeCell ref="B74:D74"/>
    <mergeCell ref="B70:D70"/>
    <mergeCell ref="B75:D75"/>
    <mergeCell ref="B67:D67"/>
    <mergeCell ref="A2:G2"/>
    <mergeCell ref="A25:C25"/>
    <mergeCell ref="A20:B20"/>
    <mergeCell ref="A21:B21"/>
    <mergeCell ref="A22:C22"/>
    <mergeCell ref="A23:C23"/>
    <mergeCell ref="A24:C24"/>
    <mergeCell ref="B7:C7"/>
    <mergeCell ref="D14:F14"/>
    <mergeCell ref="D16:F16"/>
    <mergeCell ref="E4:F4"/>
    <mergeCell ref="B37:E37"/>
    <mergeCell ref="B38:E38"/>
    <mergeCell ref="B39:E39"/>
    <mergeCell ref="B40:E40"/>
    <mergeCell ref="B33:D33"/>
    <mergeCell ref="B34:D34"/>
    <mergeCell ref="B35:D35"/>
    <mergeCell ref="C50:D50"/>
    <mergeCell ref="B48:E48"/>
    <mergeCell ref="B41:E41"/>
    <mergeCell ref="B44:D44"/>
    <mergeCell ref="B45:D45"/>
    <mergeCell ref="B46:D46"/>
    <mergeCell ref="C49:D49"/>
    <mergeCell ref="C51:D51"/>
    <mergeCell ref="C52:D52"/>
    <mergeCell ref="C54:D54"/>
    <mergeCell ref="B56:D56"/>
    <mergeCell ref="C53:D53"/>
  </mergeCells>
  <conditionalFormatting sqref="A22:G57 E58:G62 E64:G75 A58:C58 A59:B59 B60 A61:B62 A63:G63 A64:B68 B69:B70 A71:B75 A76:G76">
    <cfRule type="expression" dxfId="207" priority="55">
      <formula>$C$21="Yes"</formula>
    </cfRule>
  </conditionalFormatting>
  <conditionalFormatting sqref="B15">
    <cfRule type="expression" dxfId="206" priority="65">
      <formula>AND($B$15&lt;4,$B$15&lt;&gt;"")</formula>
    </cfRule>
  </conditionalFormatting>
  <conditionalFormatting sqref="B59:B62">
    <cfRule type="expression" dxfId="205" priority="43">
      <formula>$D$31="Yes"</formula>
    </cfRule>
  </conditionalFormatting>
  <conditionalFormatting sqref="B32:G57 E58:G62 E64:G75 B58:C58 B63:G63 B64 A65:B65 B66:B75 B76:G76">
    <cfRule type="expression" dxfId="204" priority="54">
      <formula>$D$31="Yes"</formula>
    </cfRule>
  </conditionalFormatting>
  <conditionalFormatting sqref="C21">
    <cfRule type="expression" dxfId="203" priority="3">
      <formula>AND(+$C$21="No",$C$20="Sea")</formula>
    </cfRule>
    <cfRule type="expression" dxfId="202" priority="4">
      <formula>AND($C$21="No",$C$20="Estuary")</formula>
    </cfRule>
    <cfRule type="expression" dxfId="201" priority="158">
      <formula>AND($C$20="Neither",$C$21="Yes")</formula>
    </cfRule>
  </conditionalFormatting>
  <conditionalFormatting sqref="D22">
    <cfRule type="expression" dxfId="200" priority="141">
      <formula>$D$22=5</formula>
    </cfRule>
    <cfRule type="expression" dxfId="199" priority="142">
      <formula>$D$22=1</formula>
    </cfRule>
  </conditionalFormatting>
  <conditionalFormatting sqref="D23">
    <cfRule type="expression" dxfId="198" priority="140">
      <formula>$D$23="No"</formula>
    </cfRule>
  </conditionalFormatting>
  <conditionalFormatting sqref="D24">
    <cfRule type="expression" dxfId="197" priority="131">
      <formula>AND($D$23="No",$D$24="YES")</formula>
    </cfRule>
    <cfRule type="expression" dxfId="196" priority="137">
      <formula>$D$24="No"</formula>
    </cfRule>
    <cfRule type="expression" dxfId="195" priority="138">
      <formula>AND($D$23="Yes",$D$24="No")</formula>
    </cfRule>
    <cfRule type="expression" dxfId="194" priority="139">
      <formula>$D$24="No"</formula>
    </cfRule>
  </conditionalFormatting>
  <conditionalFormatting sqref="D25">
    <cfRule type="expression" dxfId="193" priority="13">
      <formula>AND($D$24="No",$H$25&gt;"1")</formula>
    </cfRule>
  </conditionalFormatting>
  <conditionalFormatting sqref="D27">
    <cfRule type="expression" dxfId="192" priority="130">
      <formula>"AND($D$27=0,$H$25&gt;6)"</formula>
    </cfRule>
  </conditionalFormatting>
  <conditionalFormatting sqref="D28">
    <cfRule type="expression" dxfId="191" priority="14">
      <formula>AND($D$28="No",$D$26&gt;0)</formula>
    </cfRule>
    <cfRule type="expression" dxfId="190" priority="128">
      <formula>AND($D$26=0,$D$28="YES")</formula>
    </cfRule>
    <cfRule type="expression" dxfId="189" priority="129">
      <formula>AND($D$28="No",$H$25&gt;"6")</formula>
    </cfRule>
  </conditionalFormatting>
  <conditionalFormatting sqref="D31">
    <cfRule type="expression" dxfId="188" priority="15">
      <formula>AND($D$31="Yes",$H$25&lt;"9")</formula>
    </cfRule>
    <cfRule type="expression" dxfId="187" priority="16">
      <formula>AND($H$25&lt;"7",$D$31="Yes")</formula>
    </cfRule>
    <cfRule type="expression" dxfId="186" priority="23">
      <formula>AND($D$31="No",$H$25&gt;"6")</formula>
    </cfRule>
    <cfRule type="expression" dxfId="185" priority="120">
      <formula>AND($D$31="for part of site only",$D$30&lt;5,$C$31&lt;5)</formula>
    </cfRule>
    <cfRule type="expression" dxfId="184" priority="122">
      <formula>AND($D$31="for part of site only",$D$29&gt;5)</formula>
    </cfRule>
    <cfRule type="expression" dxfId="183" priority="123">
      <formula>AND($D$29&lt;5,$D$31="Yes")</formula>
    </cfRule>
    <cfRule type="expression" dxfId="182" priority="124">
      <formula>AND($D$30&lt;5,$D$29&lt;5,$D$31="YES")</formula>
    </cfRule>
    <cfRule type="expression" dxfId="181" priority="125">
      <formula>AND($D$31="No",$D$30&gt;10)</formula>
    </cfRule>
  </conditionalFormatting>
  <conditionalFormatting sqref="E44:E46">
    <cfRule type="expression" dxfId="180" priority="47">
      <formula>$E$35="No"</formula>
    </cfRule>
    <cfRule type="expression" dxfId="179" priority="52">
      <formula>$F$41="Yes"</formula>
    </cfRule>
  </conditionalFormatting>
  <conditionalFormatting sqref="E49:E76">
    <cfRule type="expression" dxfId="178" priority="57">
      <formula>$E$35="No"</formula>
    </cfRule>
  </conditionalFormatting>
  <conditionalFormatting sqref="E50">
    <cfRule type="expression" dxfId="177" priority="117">
      <formula>$E$50&gt;$E$49</formula>
    </cfRule>
  </conditionalFormatting>
  <conditionalFormatting sqref="E52">
    <cfRule type="expression" dxfId="176" priority="101">
      <formula>$E$52&gt;$E$51</formula>
    </cfRule>
  </conditionalFormatting>
  <conditionalFormatting sqref="E55">
    <cfRule type="expression" dxfId="175" priority="76">
      <formula>OR($E$55&gt;=100,$E$55="")</formula>
    </cfRule>
    <cfRule type="expression" dxfId="174" priority="79">
      <formula>OR($E$55&lt;=100,$E$55&gt;" ")</formula>
    </cfRule>
  </conditionalFormatting>
  <conditionalFormatting sqref="E60:E62">
    <cfRule type="expression" dxfId="173" priority="34">
      <formula>$E$53&lt;=2</formula>
    </cfRule>
  </conditionalFormatting>
  <conditionalFormatting sqref="E62">
    <cfRule type="expression" dxfId="172" priority="42">
      <formula>$E$61-$E$60&gt;$E$62</formula>
    </cfRule>
  </conditionalFormatting>
  <conditionalFormatting sqref="E65">
    <cfRule type="expression" dxfId="171" priority="2">
      <formula>AND($H$65&lt;"5",$E$65&lt;&gt;"")</formula>
    </cfRule>
  </conditionalFormatting>
  <conditionalFormatting sqref="E68">
    <cfRule type="expression" dxfId="170" priority="20">
      <formula>AND($E$68&lt;15,$E$68&gt;0.1,$H$66&gt;4)</formula>
    </cfRule>
  </conditionalFormatting>
  <conditionalFormatting sqref="E68:E71">
    <cfRule type="expression" dxfId="169" priority="31" stopIfTrue="1">
      <formula>$H$66&lt;"5"</formula>
    </cfRule>
  </conditionalFormatting>
  <conditionalFormatting sqref="E69">
    <cfRule type="expression" dxfId="168" priority="19">
      <formula>AND($E$69&lt;5,$H$66&gt;"4")</formula>
    </cfRule>
  </conditionalFormatting>
  <conditionalFormatting sqref="E71">
    <cfRule type="expression" dxfId="167" priority="30">
      <formula>AND($E$69&gt;0,$E$71=0)</formula>
    </cfRule>
    <cfRule type="expression" dxfId="166" priority="39">
      <formula>$E$71&gt;$E$70</formula>
    </cfRule>
  </conditionalFormatting>
  <conditionalFormatting sqref="E75">
    <cfRule type="expression" dxfId="165" priority="12">
      <formula>$E$74/($E$75*10000)&gt;$H$75</formula>
    </cfRule>
  </conditionalFormatting>
  <conditionalFormatting sqref="E76">
    <cfRule type="expression" dxfId="164" priority="148">
      <formula>$E76="No"</formula>
    </cfRule>
  </conditionalFormatting>
  <conditionalFormatting sqref="E44:F46">
    <cfRule type="expression" dxfId="163" priority="48">
      <formula>$F$41="No"</formula>
    </cfRule>
  </conditionalFormatting>
  <conditionalFormatting sqref="E49:F76">
    <cfRule type="expression" dxfId="162" priority="59">
      <formula>$F$41="No"</formula>
    </cfRule>
  </conditionalFormatting>
  <conditionalFormatting sqref="E53:F53">
    <cfRule type="expression" dxfId="161" priority="70">
      <formula>$E$53&gt;12</formula>
    </cfRule>
  </conditionalFormatting>
  <conditionalFormatting sqref="E44:G44">
    <cfRule type="expression" dxfId="160" priority="527">
      <formula>E$44&gt;$B$8</formula>
    </cfRule>
  </conditionalFormatting>
  <conditionalFormatting sqref="F41">
    <cfRule type="expression" dxfId="159" priority="46">
      <formula>AND($E$35="Yes",$F$41="Yes")</formula>
    </cfRule>
  </conditionalFormatting>
  <conditionalFormatting sqref="F44:F46">
    <cfRule type="expression" dxfId="158" priority="63">
      <formula>$E$35="Yes"</formula>
    </cfRule>
  </conditionalFormatting>
  <conditionalFormatting sqref="F48">
    <cfRule type="expression" dxfId="157" priority="103">
      <formula>$F$46="Anglian Water prescribed."</formula>
    </cfRule>
  </conditionalFormatting>
  <conditionalFormatting sqref="F49">
    <cfRule type="expression" dxfId="156" priority="109">
      <formula>$F$48&gt;0</formula>
    </cfRule>
  </conditionalFormatting>
  <conditionalFormatting sqref="F50">
    <cfRule type="expression" dxfId="155" priority="104">
      <formula>AND(F$48=0,F50&gt;F49)</formula>
    </cfRule>
    <cfRule type="expression" dxfId="154" priority="105">
      <formula>AND(F48&gt;0,F50&gt;F48)</formula>
    </cfRule>
  </conditionalFormatting>
  <conditionalFormatting sqref="F55">
    <cfRule type="expression" dxfId="153" priority="74" stopIfTrue="1">
      <formula>OR($F$55&gt;100,$F$55=" ",$F$55="")</formula>
    </cfRule>
    <cfRule type="expression" dxfId="152" priority="75">
      <formula>$F$55&lt;100</formula>
    </cfRule>
  </conditionalFormatting>
  <conditionalFormatting sqref="F57">
    <cfRule type="expression" dxfId="151" priority="24">
      <formula>$E$35="No"</formula>
    </cfRule>
  </conditionalFormatting>
  <conditionalFormatting sqref="F60:F62">
    <cfRule type="expression" dxfId="150" priority="9">
      <formula>$F$53&lt;2</formula>
    </cfRule>
  </conditionalFormatting>
  <conditionalFormatting sqref="F62">
    <cfRule type="expression" dxfId="149" priority="41">
      <formula>$F$61-$F$60&gt;$F$62</formula>
    </cfRule>
  </conditionalFormatting>
  <conditionalFormatting sqref="F65">
    <cfRule type="expression" dxfId="148" priority="1">
      <formula>AND($I$65&lt;"5",$F$65&lt;&gt;"")</formula>
    </cfRule>
  </conditionalFormatting>
  <conditionalFormatting sqref="F68">
    <cfRule type="expression" dxfId="147" priority="7">
      <formula>AND($F$68&lt;15,$F$68&gt;0.1,$I$66&gt;"4")</formula>
    </cfRule>
  </conditionalFormatting>
  <conditionalFormatting sqref="F68:F71">
    <cfRule type="expression" dxfId="146" priority="8">
      <formula>$I$66&lt;"5"</formula>
    </cfRule>
  </conditionalFormatting>
  <conditionalFormatting sqref="F69">
    <cfRule type="expression" dxfId="145" priority="6">
      <formula>AND($F$69&lt;5,$I$66&gt;"4")</formula>
    </cfRule>
  </conditionalFormatting>
  <conditionalFormatting sqref="F71">
    <cfRule type="expression" dxfId="144" priority="25">
      <formula>AND($F$71=0,$F$69&gt;0)</formula>
    </cfRule>
    <cfRule type="expression" dxfId="143" priority="36">
      <formula>$F$71&gt;$F$70</formula>
    </cfRule>
  </conditionalFormatting>
  <conditionalFormatting sqref="F75">
    <cfRule type="expression" dxfId="142" priority="5">
      <formula>$F$74/ (10000*$F$75)&gt;$H$75</formula>
    </cfRule>
  </conditionalFormatting>
  <conditionalFormatting sqref="F76">
    <cfRule type="expression" dxfId="141" priority="151">
      <formula>$F$76="No"</formula>
    </cfRule>
  </conditionalFormatting>
  <conditionalFormatting sqref="F37:G76">
    <cfRule type="expression" dxfId="140" priority="64">
      <formula>$E$35="Yes"</formula>
    </cfRule>
  </conditionalFormatting>
  <conditionalFormatting sqref="F51:G51">
    <cfRule type="expression" dxfId="139" priority="88">
      <formula>$F$48&gt;0</formula>
    </cfRule>
  </conditionalFormatting>
  <conditionalFormatting sqref="G12">
    <cfRule type="expression" dxfId="138" priority="68">
      <formula>$G$12="&gt;2 years ago"</formula>
    </cfRule>
    <cfRule type="expression" dxfId="137" priority="69">
      <formula>$G$12="none"</formula>
    </cfRule>
  </conditionalFormatting>
  <conditionalFormatting sqref="G13">
    <cfRule type="expression" dxfId="136" priority="66">
      <formula>AND($G$13="No",LEFT($G$14,3)&gt;"Fz1")</formula>
    </cfRule>
    <cfRule type="expression" dxfId="135" priority="67">
      <formula>AND($G$13="No",$B$8&gt;1)</formula>
    </cfRule>
  </conditionalFormatting>
  <conditionalFormatting sqref="G15">
    <cfRule type="expression" dxfId="134" priority="118">
      <formula>$G$15="Yes"</formula>
    </cfRule>
  </conditionalFormatting>
  <conditionalFormatting sqref="G44:G76">
    <cfRule type="expression" dxfId="133" priority="56">
      <formula>$F$41="Yes"</formula>
    </cfRule>
  </conditionalFormatting>
  <conditionalFormatting sqref="G48">
    <cfRule type="expression" dxfId="132" priority="102">
      <formula>$G$46="Anglian Water prescribed."</formula>
    </cfRule>
  </conditionalFormatting>
  <conditionalFormatting sqref="G49">
    <cfRule type="expression" dxfId="131" priority="89">
      <formula>$G$48&gt;0</formula>
    </cfRule>
  </conditionalFormatting>
  <conditionalFormatting sqref="G50">
    <cfRule type="expression" dxfId="130" priority="11">
      <formula>AND($G$50&gt;$G$49,$G$48="")</formula>
    </cfRule>
  </conditionalFormatting>
  <conditionalFormatting sqref="G52">
    <cfRule type="expression" dxfId="129" priority="10">
      <formula>AND($G$52&gt;$G$51,$G$48="")</formula>
    </cfRule>
  </conditionalFormatting>
  <conditionalFormatting sqref="G55">
    <cfRule type="expression" dxfId="128" priority="72" stopIfTrue="1">
      <formula>OR($G$55&gt;100,$G$55=" ",$G$55="")</formula>
    </cfRule>
    <cfRule type="expression" dxfId="127" priority="73">
      <formula>$G$55&lt;100</formula>
    </cfRule>
  </conditionalFormatting>
  <conditionalFormatting sqref="G76">
    <cfRule type="expression" dxfId="126" priority="147">
      <formula>$G$76="No"</formula>
    </cfRule>
  </conditionalFormatting>
  <dataValidations xWindow="1008" yWindow="589" count="37">
    <dataValidation type="whole" allowBlank="1" showInputMessage="1" showErrorMessage="1" prompt="Existing ground level in metres  above ordnance datum" sqref="B14" xr:uid="{00000000-0002-0000-0000-000000000000}">
      <formula1>1</formula1>
      <formula2>1000</formula2>
    </dataValidation>
    <dataValidation type="whole" allowBlank="1" showInputMessage="1" showErrorMessage="1" prompt="Enter number of  pits that completed  BRE365 type tests have been undertaken in.  ie 3 fillings each, with water dropping from 75% to 25%." sqref="D27" xr:uid="{00000000-0002-0000-0000-000001000000}">
      <formula1>0</formula1>
      <formula2>D26</formula2>
    </dataValidation>
    <dataValidation type="whole" allowBlank="1" showInputMessage="1" showErrorMessage="1" prompt="Please enter  value in mm/Hr without a factor of safety applied. If Infiltration is to be used value  should be &gt; 5-10mm/Hr" sqref="D29" xr:uid="{00000000-0002-0000-0000-000002000000}">
      <formula1>0</formula1>
      <formula2>400</formula2>
    </dataValidation>
    <dataValidation type="whole" operator="greaterThanOrEqual" allowBlank="1" showInputMessage="1" showErrorMessage="1" prompt="infiltration rate with no factor of safety applied, values &gt; about 200mm/Hr are very rare" sqref="D30" xr:uid="{00000000-0002-0000-0000-000003000000}">
      <formula1>D29</formula1>
    </dataValidation>
    <dataValidation type="whole" operator="lessThanOrEqual" allowBlank="1" showInputMessage="1" showErrorMessage="1" prompt=" Existing ground level in metres  above ordnance datum" sqref="B15" xr:uid="{00000000-0002-0000-0000-000004000000}">
      <formula1>B14</formula1>
    </dataValidation>
    <dataValidation type="decimal" allowBlank="1" showInputMessage="1" showErrorMessage="1" prompt="Enter peak flow rate in litres per second.  No addition to be made  for climate change._x000a_" sqref="F48:G48 F49 G51" xr:uid="{00000000-0002-0000-0000-000005000000}">
      <formula1>0</formula1>
      <formula2>10000</formula2>
    </dataValidation>
    <dataValidation type="decimal" allowBlank="1" showInputMessage="1" showErrorMessage="1" prompt="Enter peak flow rate in litres per second._x000a_ Usually where life time of developement is 100 years,  rainfall intensities used to calculate flows should be increased by 30%._x000a_" sqref="G53" xr:uid="{00000000-0002-0000-0000-000006000000}">
      <formula1>0</formula1>
      <formula2>10000</formula2>
    </dataValidation>
    <dataValidation type="decimal" allowBlank="1" showInputMessage="1" showErrorMessage="1" prompt="Enter duration of critical storm in minutes._x000a_Durations to be tested are normally  15, 30, 60, 120, 240, 360 or more minutes.     Storms with duration larger or smaller than the  critical duration should produce lower peak flows._x000a_" sqref="E54:G54" xr:uid="{00000000-0002-0000-0000-000007000000}">
      <formula1>0</formula1>
      <formula2>10000</formula2>
    </dataValidation>
    <dataValidation type="decimal" allowBlank="1" showInputMessage="1" showErrorMessage="1" prompt="Enter impermbeable area in Hectares _x000a__x000a_To include allowances for potential future additional impermeable areas such as paved gardens, extensions or  hardened verges." sqref="G45 E45" xr:uid="{00000000-0002-0000-0000-000008000000}">
      <formula1>0</formula1>
      <formula2>$B$8</formula2>
    </dataValidation>
    <dataValidation type="decimal" allowBlank="1" showInputMessage="1" showErrorMessage="1" prompt="Enter existing  impermeable area in Hectares _x000a__x000a_" sqref="E44:G44" xr:uid="{00000000-0002-0000-0000-000009000000}">
      <formula1>0</formula1>
      <formula2>$B$8</formula2>
    </dataValidation>
    <dataValidation type="decimal" allowBlank="1" showInputMessage="1" showErrorMessage="1" prompt="Enter peak flow rate in litres per second._x000a_  Usually where life time of developement is 100 years,  rainfall intensities used to calculate flows should be increased by 30%._x000a_" sqref="F52" xr:uid="{00000000-0002-0000-0000-00000A000000}">
      <formula1>0</formula1>
      <formula2>F51</formula2>
    </dataValidation>
    <dataValidation type="whole" allowBlank="1" showInputMessage="1" showErrorMessage="1" prompt="Enter diameter or minimum dimension across smallest throttle." sqref="F55:G55" xr:uid="{00000000-0002-0000-0000-00000B000000}">
      <formula1>1</formula1>
      <formula2>10000</formula2>
    </dataValidation>
    <dataValidation type="decimal" allowBlank="1" showInputMessage="1" showErrorMessage="1" prompt="Enter depth of rain in mm._x000a_Best practise,  expected in most cases, is to provide interception to prevent any runoff from the first 5mm of rain and a treatment pond retaining a permament volume  equivalent to 15mm of rain over the site." sqref="F69:F70 E68" xr:uid="{00000000-0002-0000-0000-00000C000000}">
      <formula1>0</formula1>
      <formula2>50</formula2>
    </dataValidation>
    <dataValidation type="decimal" allowBlank="1" showInputMessage="1" showErrorMessage="1" prompt="Enter depth of rain in mm._x000a_Best practise,  expected in most cases, is to provide interception to prevent any runoff from the first 5 mm of rain and a treatment pond retaining a permament volume  equivalent to 15mm of rain over the site." sqref="F68" xr:uid="{00000000-0002-0000-0000-00000D000000}">
      <formula1>0</formula1>
      <formula2>50</formula2>
    </dataValidation>
    <dataValidation type="decimal" operator="notEqual" allowBlank="1" showInputMessage="1" showErrorMessage="1" sqref="B8" xr:uid="{00000000-0002-0000-0000-00000E000000}">
      <formula1>0</formula1>
    </dataValidation>
    <dataValidation type="decimal" operator="lessThanOrEqual" allowBlank="1" showInputMessage="1" showErrorMessage="1" prompt="Enter peak flow rate in litres per second._x000a_ Usually where life time of developement is 100 years,  rainfall intensities used to calculate flows should be increased by 30%._x000a_" sqref="F50" xr:uid="{00000000-0002-0000-0000-000011000000}">
      <formula1>F49</formula1>
    </dataValidation>
    <dataValidation type="decimal" allowBlank="1" showInputMessage="1" showErrorMessage="1" prompt="Enter peak flow rate in litres per second.  No addition to be made  for climate change._x000a__x000a__x000a_" sqref="G49" xr:uid="{00000000-0002-0000-0000-000012000000}">
      <formula1>0</formula1>
      <formula2>10000</formula2>
    </dataValidation>
    <dataValidation type="decimal" allowBlank="1" showInputMessage="1" showErrorMessage="1" prompt="Enter impermbeable area in Hectares _x000a__x000a_To include allowances for potential future additional impermeable areas such as paved gardens, extensions or  hardened verges." sqref="F45" xr:uid="{00000000-0002-0000-0000-000013000000}">
      <formula1>0</formula1>
      <formula2>B8</formula2>
    </dataValidation>
    <dataValidation type="decimal" operator="lessThan" allowBlank="1" showInputMessage="1" showErrorMessage="1" sqref="B12" xr:uid="{00000000-0002-0000-0000-000014000000}">
      <formula1>B8</formula1>
    </dataValidation>
    <dataValidation type="decimal" operator="lessThanOrEqual" allowBlank="1" showInputMessage="1" showErrorMessage="1" sqref="B10" xr:uid="{00000000-0002-0000-0000-000015000000}">
      <formula1>B8</formula1>
    </dataValidation>
    <dataValidation type="whole" operator="greaterThanOrEqual" allowBlank="1" showInputMessage="1" showErrorMessage="1" prompt="Storage volume required in cu metres  = Proposed volume - existing volume._x000a_(Only required if discharge from the site is &gt; 2 l/sec/Ha)_x000a_The discharge from  this storage element is to be limited to 2 l/sec/Ha" sqref="E62" xr:uid="{00000000-0002-0000-0000-000016000000}">
      <formula1>0</formula1>
    </dataValidation>
    <dataValidation allowBlank="1" showInputMessage="1" showErrorMessage="1" prompt="Storage voule required (cubic metres) = Proposed - existing 6 Hr volumes_x000a__x000a_(Not required if discharge from site is limited to less than 2 l/sec/Ha)" sqref="F62" xr:uid="{00000000-0002-0000-0000-000017000000}"/>
    <dataValidation type="decimal" allowBlank="1" showInputMessage="1" showErrorMessage="1" prompt="Enter depth of rain in mm._x000a_Best practise is to use vegetated open SUDS, permeable paving, green rooofs, over depth swales / basins to intercept / prevent runoff from first 5mm of rain.  Intercepted runoff is slowly lost by evapo-transpiration / soakage." sqref="E69" xr:uid="{00000000-0002-0000-0000-000018000000}">
      <formula1>0</formula1>
      <formula2>50</formula2>
    </dataValidation>
    <dataValidation type="whole" allowBlank="1" showInputMessage="1" showErrorMessage="1" prompt="Enter diameter or minimum dimension across smallest throttle." sqref="E55" xr:uid="{00000000-0002-0000-0000-000019000000}">
      <formula1>1</formula1>
      <formula2>100000000</formula2>
    </dataValidation>
    <dataValidation type="whole" operator="greaterThanOrEqual" allowBlank="1" showInputMessage="1" showErrorMessage="1" prompt="Enter storage volume required in cubic metres. This will depend on flow control, and maximum allowable depth of water in the storage &amp; its shape. The volume will be the amount stored with a storm of crtical duration." sqref="E56:G56" xr:uid="{00000000-0002-0000-0000-00001A000000}">
      <formula1>0</formula1>
    </dataValidation>
    <dataValidation type="decimal" allowBlank="1" showInputMessage="1" showErrorMessage="1" prompt="Enter peak flow rate in litres per second._x000a_ Usually where life time of developement is 100 years,  rainfall intensities used to calculate flows should be increased by 30%._x000a_" sqref="E50" xr:uid="{00000000-0002-0000-0000-00001B000000}">
      <formula1>0.001</formula1>
      <formula2>E49</formula2>
    </dataValidation>
    <dataValidation type="decimal" allowBlank="1" showInputMessage="1" showErrorMessage="1" prompt="Enter peak flow rate in litres per second.  No addition to be made  for climate change._x000a_" sqref="E49" xr:uid="{00000000-0002-0000-0000-00001C000000}">
      <formula1>0.001</formula1>
      <formula2>10000</formula2>
    </dataValidation>
    <dataValidation type="decimal" allowBlank="1" showInputMessage="1" showErrorMessage="1" prompt="Enter peak flow rate in litres per second.  No addition to be made  for climate change._x000a_" sqref="E51:F51" xr:uid="{00000000-0002-0000-0000-00001D000000}">
      <formula1>E49</formula1>
      <formula2>10000</formula2>
    </dataValidation>
    <dataValidation type="decimal" allowBlank="1" showInputMessage="1" showErrorMessage="1" sqref="E60" xr:uid="{00000000-0002-0000-0000-00001E000000}">
      <formula1>0.1</formula1>
      <formula2>10000000</formula2>
    </dataValidation>
    <dataValidation type="whole" allowBlank="1" showInputMessage="1" showErrorMessage="1" sqref="E61" xr:uid="{00000000-0002-0000-0000-00001F000000}">
      <formula1>1</formula1>
      <formula2>1000000</formula2>
    </dataValidation>
    <dataValidation type="decimal" allowBlank="1" showInputMessage="1" showErrorMessage="1" prompt="Enter approx plan area in Ha of all SuDS...for open suds measure areas  at  top of side slopes." sqref="E75" xr:uid="{00000000-0002-0000-0000-000020000000}">
      <formula1>0.0001</formula1>
      <formula2>$B$8-$E$45</formula2>
    </dataValidation>
    <dataValidation type="whole" operator="greaterThanOrEqual" allowBlank="1" showInputMessage="1" showErrorMessage="1" prompt="Enter capacity (cubic metres of water that can be stored) in proposed SuDS. Can be reduced by volume intercepted." sqref="E74" xr:uid="{00000000-0002-0000-0000-000021000000}">
      <formula1>E72</formula1>
    </dataValidation>
    <dataValidation type="decimal" allowBlank="1" showInputMessage="1" showErrorMessage="1" prompt="Enter peak flow rate in litres per second._x000a_ Usually where life time of developement is 100 years,  rainfall intensities used to calculate flows should be increased by 30%._x000a_" sqref="G52" xr:uid="{00000000-0002-0000-0000-000023000000}">
      <formula1>$G$50</formula1>
      <formula2>$G$48</formula2>
    </dataValidation>
    <dataValidation type="decimal" operator="lessThanOrEqual" allowBlank="1" showInputMessage="1" showErrorMessage="1" prompt="Enter peak flow rate in litres per second._x000a_ Usually where life time of developement is 100 years,  rainfall intensities used to calculate flows should be increased by 30%._x000a_" sqref="G50" xr:uid="{00000000-0002-0000-0000-000026000000}">
      <formula1>$G$48</formula1>
    </dataValidation>
    <dataValidation type="whole" operator="greaterThanOrEqual" allowBlank="1" showInputMessage="1" showErrorMessage="1" prompt="Enter capacity (cubic metres of water that can be stored) in proposed SuDS. Can be reduced by volume intercepted." sqref="F74" xr:uid="{00000000-0002-0000-0000-000027000000}">
      <formula1>+$F$72</formula1>
    </dataValidation>
    <dataValidation type="decimal" allowBlank="1" showInputMessage="1" showErrorMessage="1" prompt="Enter approx plan area in Ha of all SuDS...for open suds measure areas  at  top of side slopes." sqref="F75" xr:uid="{00000000-0002-0000-0000-000028000000}">
      <formula1>0.0001</formula1>
      <formula2>$B$8-$F$45</formula2>
    </dataValidation>
    <dataValidation type="decimal" allowBlank="1" showInputMessage="1" showErrorMessage="1" prompt="Enter peak flow rate to the water body  in l/sec, including discharge from any  volume control element._x000a_ Usually where life time of developement is 100 years,  rainfall intensities used to calculate flows should be increased by 30%._x000a_" sqref="E52" xr:uid="{00000000-0002-0000-0000-000029000000}">
      <formula1>0.001</formula1>
      <formula2>E51</formula2>
    </dataValidation>
  </dataValidations>
  <hyperlinks>
    <hyperlink ref="F3" r:id="rId1" xr:uid="{B4F50A27-51F2-493B-85AF-09607735505C}"/>
  </hyperlinks>
  <printOptions gridLines="1"/>
  <pageMargins left="0.70866141732283472" right="0.70866141732283472" top="0.19685039370078741" bottom="0.19685039370078741" header="0.31496062992125984" footer="0.31496062992125984"/>
  <pageSetup paperSize="9" scale="55" orientation="portrait" r:id="rId2"/>
  <drawing r:id="rId3"/>
  <extLst>
    <ext xmlns:x14="http://schemas.microsoft.com/office/spreadsheetml/2009/9/main" uri="{CCE6A557-97BC-4b89-ADB6-D9C93CAAB3DF}">
      <x14:dataValidations xmlns:xm="http://schemas.microsoft.com/office/excel/2006/main" xWindow="1008" yWindow="589" count="24">
        <x14:dataValidation type="list" allowBlank="1" showInputMessage="1" showErrorMessage="1" xr:uid="{00000000-0002-0000-0000-00002A000000}">
          <x14:formula1>
            <xm:f>dropdowns!$B$35:$B$37</xm:f>
          </x14:formula1>
          <xm:sqref>G13 C21 D24 G15</xm:sqref>
        </x14:dataValidation>
        <x14:dataValidation type="list" allowBlank="1" showInputMessage="1" showErrorMessage="1" xr:uid="{00000000-0002-0000-0000-00002B000000}">
          <x14:formula1>
            <xm:f>dropdowns!$B$14:$B$17</xm:f>
          </x14:formula1>
          <xm:sqref>B13</xm:sqref>
        </x14:dataValidation>
        <x14:dataValidation type="list" allowBlank="1" showInputMessage="1" showErrorMessage="1" prompt="If part or all of site is shown to be at risk of SW flooding on EA SW floodmap then enter Yes" xr:uid="{00000000-0002-0000-0000-00002C000000}">
          <x14:formula1>
            <xm:f>dropdowns!$B$35:$B$37</xm:f>
          </x14:formula1>
          <xm:sqref>G16</xm:sqref>
        </x14:dataValidation>
        <x14:dataValidation type="list" allowBlank="1" showInputMessage="1" showErrorMessage="1" prompt="SOIL type 1 is sandy highly permeable material with permeability reducing as the SOIL value increases. SOIL type 4 is heavy clay and 5 (which is rarely applied) is exposed rock. see http://www.uksuds.com/" xr:uid="{00000000-0002-0000-0000-00002D000000}">
          <x14:formula1>
            <xm:f>dropdowns!$B$46:$B$51</xm:f>
          </x14:formula1>
          <xm:sqref>D22</xm:sqref>
        </x14:dataValidation>
        <x14:dataValidation type="list" allowBlank="1" showInputMessage="1" showErrorMessage="1" prompt="Ground investigations should be to BS xxxxx" xr:uid="{00000000-0002-0000-0000-00002E000000}">
          <x14:formula1>
            <xm:f>dropdowns!$B$35:$B$37</xm:f>
          </x14:formula1>
          <xm:sqref>D23</xm:sqref>
        </x14:dataValidation>
        <x14:dataValidation type="list" allowBlank="1" showInputMessage="1" showErrorMessage="1" xr:uid="{00000000-0002-0000-0000-00002F000000}">
          <x14:formula1>
            <xm:f>dropdowns!$B$40:$B$43</xm:f>
          </x14:formula1>
          <xm:sqref>C20</xm:sqref>
        </x14:dataValidation>
        <x14:dataValidation type="list" allowBlank="1" showInputMessage="1" showErrorMessage="1" xr:uid="{00000000-0002-0000-0000-000030000000}">
          <x14:formula1>
            <xm:f>dropdowns!$B$88:$B$91</xm:f>
          </x14:formula1>
          <xm:sqref>D31</xm:sqref>
        </x14:dataValidation>
        <x14:dataValidation type="list" allowBlank="1" showInputMessage="1" showErrorMessage="1" prompt="A surface water body is a River, stream, ditch, or  watercourse, or large pond or lake " xr:uid="{00000000-0002-0000-0000-000031000000}">
          <x14:formula1>
            <xm:f>dropdowns!$B$94:$B$101</xm:f>
          </x14:formula1>
          <xm:sqref>E34</xm:sqref>
        </x14:dataValidation>
        <x14:dataValidation type="list" allowBlank="1" showInputMessage="1" showErrorMessage="1" xr:uid="{00000000-0002-0000-0000-000032000000}">
          <x14:formula1>
            <xm:f>dropdowns!$B$104:$B$107</xm:f>
          </x14:formula1>
          <xm:sqref>E35</xm:sqref>
        </x14:dataValidation>
        <x14:dataValidation type="list" allowBlank="1" showInputMessage="1" showErrorMessage="1" xr:uid="{00000000-0002-0000-0000-000033000000}">
          <x14:formula1>
            <xm:f>dropdowns!$B$110:$B$120</xm:f>
          </x14:formula1>
          <xm:sqref>F39:F40</xm:sqref>
        </x14:dataValidation>
        <x14:dataValidation type="list" allowBlank="1" showInputMessage="1" showErrorMessage="1" xr:uid="{00000000-0002-0000-0000-000034000000}">
          <x14:formula1>
            <xm:f>dropdowns!$B$129:$B$134</xm:f>
          </x14:formula1>
          <xm:sqref>F37</xm:sqref>
        </x14:dataValidation>
        <x14:dataValidation type="list" allowBlank="1" showInputMessage="1" showErrorMessage="1" xr:uid="{00000000-0002-0000-0000-000035000000}">
          <x14:formula1>
            <xm:f>dropdowns!$B$123:$B$126</xm:f>
          </x14:formula1>
          <xm:sqref>F41</xm:sqref>
        </x14:dataValidation>
        <x14:dataValidation type="list" allowBlank="1" showInputMessage="1" showErrorMessage="1" prompt="Methods are described in Environment Agency document SC030219 &quot;Preliminary rainfall runoff management for Developments&quot;  (2013) and CIRIA SUDS manual._x000a_" xr:uid="{00000000-0002-0000-0000-000036000000}">
          <x14:formula1>
            <xm:f>dropdowns!$B$137:$B$141</xm:f>
          </x14:formula1>
          <xm:sqref>E46:G46</xm:sqref>
        </x14:dataValidation>
        <x14:dataValidation type="list" allowBlank="1" showInputMessage="1" showErrorMessage="1" prompt="Calculations  and drawings showing how SuDS provide the required storage are required. These need to take account of appropriate criteria  such as side slopes, and gradients which may depend on who adopts." xr:uid="{00000000-0002-0000-0000-000037000000}">
          <x14:formula1>
            <xm:f>dropdowns!$B$35:$B$37</xm:f>
          </x14:formula1>
          <xm:sqref>F76:G76</xm:sqref>
        </x14:dataValidation>
        <x14:dataValidation type="list" allowBlank="1" showInputMessage="1" showErrorMessage="1" xr:uid="{00000000-0002-0000-0000-000038000000}">
          <x14:formula1>
            <xm:f>dropdowns!$B$27:$B$32</xm:f>
          </x14:formula1>
          <xm:sqref>G14</xm:sqref>
        </x14:dataValidation>
        <x14:dataValidation type="list" allowBlank="1" showInputMessage="1" showErrorMessage="1" xr:uid="{00000000-0002-0000-0000-000039000000}">
          <x14:formula1>
            <xm:f>dropdowns!$B$5:$B$10</xm:f>
          </x14:formula1>
          <xm:sqref>B7:C7</xm:sqref>
        </x14:dataValidation>
        <x14:dataValidation type="list" allowBlank="1" showInputMessage="1" showErrorMessage="1" xr:uid="{00000000-0002-0000-0000-00003A000000}">
          <x14:formula1>
            <xm:f>dropdowns!$D$20:$D$24</xm:f>
          </x14:formula1>
          <xm:sqref>G12</xm:sqref>
        </x14:dataValidation>
        <x14:dataValidation type="list" allowBlank="1" showInputMessage="1" showErrorMessage="1" xr:uid="{00000000-0002-0000-0000-00003B000000}">
          <x14:formula1>
            <xm:f>dropdowns!$D$137:$D$142</xm:f>
          </x14:formula1>
          <xm:sqref>E66</xm:sqref>
        </x14:dataValidation>
        <x14:dataValidation type="list" allowBlank="1" showInputMessage="1" xr:uid="{00000000-0002-0000-0000-00003C000000}">
          <x14:formula1>
            <xm:f>dropdowns!$D$137:$D$142</xm:f>
          </x14:formula1>
          <xm:sqref>F66</xm:sqref>
        </x14:dataValidation>
        <x14:dataValidation type="list" allowBlank="1" showInputMessage="1" showErrorMessage="1" prompt="Field sheets showing test results and calculations should be provided with the application. Calculations of soakage rates are frequently found to be incorrect." xr:uid="{00000000-0002-0000-0000-00003D000000}">
          <x14:formula1>
            <xm:f>dropdowns!$B$35:$B$37</xm:f>
          </x14:formula1>
          <xm:sqref>D28</xm:sqref>
        </x14:dataValidation>
        <x14:dataValidation type="list" allowBlank="1" showInputMessage="1" showErrorMessage="1" prompt="Calculations  and drawings showing how SuDS provide the required storage are required for outline and detailed apps. These need to take account of appropriate criteria  such as side slopes, and gradients which may depend on who adopts." xr:uid="{00000000-0002-0000-0000-00003E000000}">
          <x14:formula1>
            <xm:f>dropdowns!$B$35:$B$37</xm:f>
          </x14:formula1>
          <xm:sqref>E76</xm:sqref>
        </x14:dataValidation>
        <x14:dataValidation type="list" allowBlank="1" showInputMessage="1" showErrorMessage="1" xr:uid="{00000000-0002-0000-0000-00003F000000}">
          <x14:formula1>
            <xm:f>dropdowns!$B$67:$B$76</xm:f>
          </x14:formula1>
          <xm:sqref>D25</xm:sqref>
        </x14:dataValidation>
        <x14:dataValidation type="list" allowBlank="1" showInputMessage="1" prompt="Treatment is normally required to prevent muddy or potentially  contaminated runoff from reaching streams  or rivers. _x000a_Choose &quot;5. WQ SUDS are proposed&quot; from drop down in most cases." xr:uid="{00000000-0002-0000-0000-000040000000}">
          <x14:formula1>
            <xm:f>dropdowns!$D$137:$D$142</xm:f>
          </x14:formula1>
          <xm:sqref>E65</xm:sqref>
        </x14:dataValidation>
        <x14:dataValidation type="list" allowBlank="1" showInputMessage="1" prompt="Treatment is normally required to prevent muddy or contaimnated runoff from reaching streams  or rivers. _x000a_Choose &quot;5. WQ SUDS are proposed&quot; from drop down in most cases" xr:uid="{00000000-0002-0000-0000-000041000000}">
          <x14:formula1>
            <xm:f>dropdowns!$D$137:$D$142</xm:f>
          </x14:formula1>
          <xm:sqref>F65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4"/>
  <sheetViews>
    <sheetView showGridLines="0" showRowColHeaders="0" tabSelected="1" zoomScaleNormal="100" workbookViewId="0">
      <selection activeCell="F81" sqref="F81"/>
    </sheetView>
  </sheetViews>
  <sheetFormatPr defaultRowHeight="15" x14ac:dyDescent="0.25"/>
  <cols>
    <col min="1" max="1" width="6.42578125" customWidth="1"/>
    <col min="2" max="2" width="32.85546875" customWidth="1"/>
    <col min="3" max="3" width="22" customWidth="1"/>
    <col min="4" max="4" width="18.28515625" customWidth="1"/>
    <col min="5" max="5" width="15.140625" customWidth="1"/>
    <col min="6" max="6" width="13.7109375" customWidth="1"/>
    <col min="7" max="7" width="13.85546875" customWidth="1"/>
    <col min="8" max="8" width="8.85546875" style="114" hidden="1" customWidth="1"/>
    <col min="9" max="9" width="5" customWidth="1"/>
  </cols>
  <sheetData>
    <row r="1" spans="1:9" ht="15.75" thickBot="1" x14ac:dyDescent="0.3"/>
    <row r="2" spans="1:9" x14ac:dyDescent="0.25">
      <c r="A2" s="99"/>
      <c r="B2" s="63"/>
      <c r="C2" s="63"/>
      <c r="D2" s="63"/>
      <c r="E2" s="63"/>
      <c r="F2" s="63"/>
      <c r="G2" s="63"/>
      <c r="H2" s="136"/>
      <c r="I2" s="64"/>
    </row>
    <row r="3" spans="1:9" x14ac:dyDescent="0.25">
      <c r="A3" s="3"/>
      <c r="B3" s="100" t="s">
        <v>18</v>
      </c>
      <c r="C3" s="151"/>
      <c r="I3" s="4"/>
    </row>
    <row r="4" spans="1:9" x14ac:dyDescent="0.25">
      <c r="A4" s="3"/>
      <c r="B4" s="18" t="s">
        <v>97</v>
      </c>
      <c r="C4" s="151"/>
      <c r="I4" s="4"/>
    </row>
    <row r="5" spans="1:9" ht="29.45" customHeight="1" x14ac:dyDescent="0.25">
      <c r="A5" s="3"/>
      <c r="B5" s="32" t="s">
        <v>91</v>
      </c>
      <c r="C5" s="218" t="s">
        <v>259</v>
      </c>
      <c r="D5" s="218"/>
      <c r="E5" s="218"/>
      <c r="I5" s="4"/>
    </row>
    <row r="6" spans="1:9" x14ac:dyDescent="0.25">
      <c r="A6" s="3"/>
      <c r="C6" s="219" t="str">
        <f>IF(LEFT(C5,1)&gt;"4","fill in cells below ","Go to management &amp; maintenance")</f>
        <v>Go to management &amp; maintenance</v>
      </c>
      <c r="D6" s="219"/>
      <c r="F6" s="101"/>
      <c r="I6" s="4"/>
    </row>
    <row r="7" spans="1:9" x14ac:dyDescent="0.25">
      <c r="A7" s="3"/>
      <c r="B7" s="78" t="s">
        <v>92</v>
      </c>
      <c r="C7" s="42"/>
      <c r="D7" s="43"/>
      <c r="I7" s="4"/>
    </row>
    <row r="8" spans="1:9" x14ac:dyDescent="0.25">
      <c r="A8" s="3"/>
      <c r="B8" s="162" t="s">
        <v>98</v>
      </c>
      <c r="C8" s="163"/>
      <c r="D8" s="43"/>
      <c r="I8" s="4"/>
    </row>
    <row r="9" spans="1:9" x14ac:dyDescent="0.25">
      <c r="A9" s="3"/>
      <c r="B9" s="42" t="s">
        <v>99</v>
      </c>
      <c r="C9" s="42"/>
      <c r="D9" s="43"/>
      <c r="I9" s="4"/>
    </row>
    <row r="10" spans="1:9" x14ac:dyDescent="0.25">
      <c r="A10" s="3"/>
      <c r="C10" s="2"/>
      <c r="D10" s="2"/>
      <c r="I10" s="4"/>
    </row>
    <row r="11" spans="1:9" x14ac:dyDescent="0.25">
      <c r="A11" s="3"/>
      <c r="B11" s="206" t="s">
        <v>96</v>
      </c>
      <c r="C11" s="207"/>
      <c r="D11" s="208"/>
      <c r="I11" s="4"/>
    </row>
    <row r="12" spans="1:9" x14ac:dyDescent="0.25">
      <c r="A12" s="3"/>
      <c r="B12" s="42" t="s">
        <v>11</v>
      </c>
      <c r="C12" s="42"/>
      <c r="D12" s="43" t="s">
        <v>37</v>
      </c>
      <c r="I12" s="4"/>
    </row>
    <row r="13" spans="1:9" x14ac:dyDescent="0.25">
      <c r="A13" s="3"/>
      <c r="B13" s="42" t="s">
        <v>132</v>
      </c>
      <c r="C13" s="42"/>
      <c r="D13" s="61"/>
      <c r="E13" s="2"/>
      <c r="I13" s="4"/>
    </row>
    <row r="14" spans="1:9" x14ac:dyDescent="0.25">
      <c r="A14" s="3"/>
      <c r="B14" s="162" t="s">
        <v>14</v>
      </c>
      <c r="C14" s="163"/>
      <c r="D14" s="150"/>
      <c r="E14" s="2"/>
      <c r="F14" s="2"/>
      <c r="I14" s="4"/>
    </row>
    <row r="15" spans="1:9" x14ac:dyDescent="0.25">
      <c r="A15" s="3"/>
      <c r="B15" s="1"/>
      <c r="C15" s="2"/>
      <c r="I15" s="4"/>
    </row>
    <row r="16" spans="1:9" ht="30" x14ac:dyDescent="0.25">
      <c r="A16" s="3"/>
      <c r="B16" s="79" t="s">
        <v>125</v>
      </c>
      <c r="C16" s="80" t="s">
        <v>145</v>
      </c>
      <c r="D16" s="81"/>
      <c r="E16" s="81"/>
      <c r="F16" s="81"/>
      <c r="G16" s="81"/>
      <c r="I16" s="4"/>
    </row>
    <row r="17" spans="1:11" ht="15.75" thickBot="1" x14ac:dyDescent="0.3">
      <c r="A17" s="3"/>
      <c r="B17" s="22" t="s">
        <v>128</v>
      </c>
      <c r="C17" s="220"/>
      <c r="D17" s="220"/>
      <c r="E17" s="220"/>
      <c r="F17" s="220"/>
      <c r="G17" s="220"/>
      <c r="I17" s="4"/>
    </row>
    <row r="18" spans="1:11" s="2" customFormat="1" ht="15.75" thickBot="1" x14ac:dyDescent="0.3">
      <c r="A18" s="69"/>
      <c r="B18" s="141"/>
      <c r="C18" s="222" t="s">
        <v>144</v>
      </c>
      <c r="D18" s="222"/>
      <c r="E18" s="222"/>
      <c r="F18" s="222"/>
      <c r="G18" s="222"/>
      <c r="H18" s="114"/>
      <c r="I18" s="74"/>
    </row>
    <row r="19" spans="1:11" x14ac:dyDescent="0.25">
      <c r="A19" s="3"/>
      <c r="B19" s="142"/>
      <c r="C19" s="221"/>
      <c r="D19" s="221"/>
      <c r="E19" s="221"/>
      <c r="F19" s="221"/>
      <c r="G19" s="221"/>
      <c r="H19" s="114" t="str">
        <f>LEFT(C19,1)</f>
        <v/>
      </c>
      <c r="I19" s="4"/>
    </row>
    <row r="20" spans="1:11" x14ac:dyDescent="0.25">
      <c r="A20" s="3"/>
      <c r="B20" s="82"/>
      <c r="C20" s="180"/>
      <c r="D20" s="180"/>
      <c r="E20" s="180"/>
      <c r="F20" s="180"/>
      <c r="G20" s="180"/>
      <c r="H20" s="114" t="str">
        <f t="shared" ref="H20:H24" si="0">LEFT(C20,1)</f>
        <v/>
      </c>
      <c r="I20" s="4"/>
    </row>
    <row r="21" spans="1:11" x14ac:dyDescent="0.25">
      <c r="A21" s="3"/>
      <c r="B21" s="82"/>
      <c r="C21" s="180"/>
      <c r="D21" s="180"/>
      <c r="E21" s="180"/>
      <c r="F21" s="180"/>
      <c r="G21" s="180"/>
      <c r="H21" s="114" t="str">
        <f t="shared" si="0"/>
        <v/>
      </c>
      <c r="I21" s="4"/>
    </row>
    <row r="22" spans="1:11" x14ac:dyDescent="0.25">
      <c r="A22" s="3"/>
      <c r="B22" s="82"/>
      <c r="C22" s="180"/>
      <c r="D22" s="180"/>
      <c r="E22" s="180"/>
      <c r="F22" s="180"/>
      <c r="G22" s="180"/>
      <c r="H22" s="114" t="str">
        <f t="shared" si="0"/>
        <v/>
      </c>
      <c r="I22" s="4"/>
    </row>
    <row r="23" spans="1:11" x14ac:dyDescent="0.25">
      <c r="A23" s="3"/>
      <c r="B23" s="82"/>
      <c r="C23" s="180"/>
      <c r="D23" s="180"/>
      <c r="E23" s="180"/>
      <c r="F23" s="180"/>
      <c r="G23" s="180"/>
      <c r="H23" s="114" t="str">
        <f t="shared" si="0"/>
        <v/>
      </c>
      <c r="I23" s="4"/>
    </row>
    <row r="24" spans="1:11" ht="28.9" customHeight="1" x14ac:dyDescent="0.25">
      <c r="A24" s="3"/>
      <c r="B24" s="82"/>
      <c r="C24" s="180"/>
      <c r="D24" s="180"/>
      <c r="E24" s="180"/>
      <c r="F24" s="180"/>
      <c r="G24" s="180"/>
      <c r="H24" s="114" t="str">
        <f t="shared" si="0"/>
        <v/>
      </c>
      <c r="I24" s="102"/>
      <c r="J24" s="2"/>
      <c r="K24" s="2"/>
    </row>
    <row r="25" spans="1:11" ht="28.9" customHeight="1" thickBot="1" x14ac:dyDescent="0.3">
      <c r="A25" s="3"/>
      <c r="B25" s="2"/>
      <c r="C25" s="38"/>
      <c r="D25" s="38"/>
      <c r="E25" s="38"/>
      <c r="F25" s="38"/>
      <c r="G25" s="152"/>
      <c r="H25" s="137"/>
      <c r="I25" s="102"/>
      <c r="J25" s="2"/>
      <c r="K25" s="2"/>
    </row>
    <row r="26" spans="1:11" ht="28.9" customHeight="1" thickBot="1" x14ac:dyDescent="0.3">
      <c r="A26" s="3"/>
      <c r="B26" s="157" t="s">
        <v>124</v>
      </c>
      <c r="C26" s="210" t="s">
        <v>129</v>
      </c>
      <c r="D26" s="210"/>
      <c r="E26" s="210"/>
      <c r="F26" s="210"/>
      <c r="G26" s="211"/>
      <c r="H26" s="137"/>
      <c r="I26" s="102"/>
      <c r="J26" s="2"/>
      <c r="K26" s="2"/>
    </row>
    <row r="27" spans="1:11" ht="30" x14ac:dyDescent="0.25">
      <c r="A27" s="3"/>
      <c r="B27" s="34" t="s">
        <v>130</v>
      </c>
      <c r="C27" s="35" t="s">
        <v>109</v>
      </c>
      <c r="D27" s="36" t="s">
        <v>110</v>
      </c>
      <c r="E27" s="36" t="s">
        <v>9</v>
      </c>
      <c r="F27" s="36" t="s">
        <v>107</v>
      </c>
      <c r="G27" s="37" t="s">
        <v>120</v>
      </c>
      <c r="I27" s="74"/>
      <c r="J27" s="2"/>
      <c r="K27" s="2"/>
    </row>
    <row r="28" spans="1:11" x14ac:dyDescent="0.25">
      <c r="A28" s="3"/>
      <c r="B28" s="57" t="s">
        <v>131</v>
      </c>
      <c r="C28" s="32" t="s">
        <v>95</v>
      </c>
      <c r="D28" s="143"/>
      <c r="E28" s="143"/>
      <c r="F28" s="143"/>
      <c r="G28" s="143"/>
      <c r="I28" s="74"/>
      <c r="J28" s="2"/>
      <c r="K28" s="2"/>
    </row>
    <row r="29" spans="1:11" x14ac:dyDescent="0.25">
      <c r="A29" s="3"/>
      <c r="B29" s="58" t="s">
        <v>104</v>
      </c>
      <c r="C29" s="32" t="s">
        <v>95</v>
      </c>
      <c r="D29" s="143"/>
      <c r="E29" s="143"/>
      <c r="F29" s="143"/>
      <c r="G29" s="143"/>
      <c r="I29" s="4"/>
    </row>
    <row r="30" spans="1:11" x14ac:dyDescent="0.25">
      <c r="A30" s="3"/>
      <c r="B30" s="57" t="s">
        <v>105</v>
      </c>
      <c r="C30" s="32" t="s">
        <v>95</v>
      </c>
      <c r="D30" s="143"/>
      <c r="E30" s="143"/>
      <c r="F30" s="143"/>
      <c r="G30" s="143"/>
      <c r="I30" s="4"/>
    </row>
    <row r="31" spans="1:11" ht="26.45" customHeight="1" x14ac:dyDescent="0.25">
      <c r="A31" s="3"/>
      <c r="B31" s="118" t="s">
        <v>279</v>
      </c>
      <c r="C31" s="32" t="s">
        <v>95</v>
      </c>
      <c r="D31" s="143"/>
      <c r="E31" s="143"/>
      <c r="F31" s="143"/>
      <c r="G31" s="143"/>
      <c r="I31" s="4"/>
    </row>
    <row r="32" spans="1:11" x14ac:dyDescent="0.25">
      <c r="A32" s="3"/>
      <c r="B32" s="42" t="s">
        <v>115</v>
      </c>
      <c r="C32" s="32" t="s">
        <v>95</v>
      </c>
      <c r="D32" s="143"/>
      <c r="E32" s="143"/>
      <c r="F32" s="143"/>
      <c r="G32" s="143"/>
      <c r="I32" s="4"/>
    </row>
    <row r="33" spans="1:9" ht="30" x14ac:dyDescent="0.25">
      <c r="A33" s="3"/>
      <c r="B33" s="94" t="s">
        <v>112</v>
      </c>
      <c r="C33" s="32" t="s">
        <v>1</v>
      </c>
      <c r="D33" s="143"/>
      <c r="E33" s="147"/>
      <c r="F33" s="148"/>
      <c r="G33" s="143"/>
      <c r="I33" s="4"/>
    </row>
    <row r="34" spans="1:9" ht="30" x14ac:dyDescent="0.25">
      <c r="A34" s="3"/>
      <c r="B34" s="94" t="s">
        <v>113</v>
      </c>
      <c r="C34" s="32"/>
      <c r="D34" s="143"/>
      <c r="E34" s="148"/>
      <c r="F34" s="143"/>
      <c r="G34" s="143"/>
      <c r="I34" s="4"/>
    </row>
    <row r="35" spans="1:9" ht="30" x14ac:dyDescent="0.25">
      <c r="A35" s="3"/>
      <c r="B35" s="57" t="s">
        <v>114</v>
      </c>
      <c r="C35" s="32" t="s">
        <v>95</v>
      </c>
      <c r="D35" s="143"/>
      <c r="E35" s="143"/>
      <c r="F35" s="143"/>
      <c r="G35" s="143"/>
      <c r="I35" s="4"/>
    </row>
    <row r="36" spans="1:9" x14ac:dyDescent="0.25">
      <c r="A36" s="3"/>
      <c r="B36" s="58" t="s">
        <v>289</v>
      </c>
      <c r="C36" s="32" t="s">
        <v>95</v>
      </c>
      <c r="D36" s="143"/>
      <c r="E36" s="143"/>
      <c r="F36" s="143"/>
      <c r="G36" s="143"/>
      <c r="I36" s="4"/>
    </row>
    <row r="37" spans="1:9" x14ac:dyDescent="0.25">
      <c r="A37" s="3"/>
      <c r="B37" s="58" t="s">
        <v>119</v>
      </c>
      <c r="C37" s="32" t="s">
        <v>95</v>
      </c>
      <c r="D37" s="143"/>
      <c r="E37" s="143"/>
      <c r="F37" s="143"/>
      <c r="G37" s="143"/>
      <c r="I37" s="4"/>
    </row>
    <row r="38" spans="1:9" x14ac:dyDescent="0.25">
      <c r="A38" s="3"/>
      <c r="B38" s="58" t="s">
        <v>118</v>
      </c>
      <c r="C38" s="32"/>
      <c r="D38" s="143"/>
      <c r="E38" s="149"/>
      <c r="F38" s="148"/>
      <c r="G38" s="143"/>
      <c r="I38" s="4"/>
    </row>
    <row r="39" spans="1:9" x14ac:dyDescent="0.25">
      <c r="A39" s="3"/>
      <c r="B39" s="94" t="s">
        <v>106</v>
      </c>
      <c r="C39" s="32" t="s">
        <v>95</v>
      </c>
      <c r="D39" s="143"/>
      <c r="E39" s="143"/>
      <c r="F39" s="143"/>
      <c r="G39" s="143"/>
      <c r="I39" s="4"/>
    </row>
    <row r="40" spans="1:9" x14ac:dyDescent="0.25">
      <c r="A40" s="3"/>
      <c r="B40" s="94" t="s">
        <v>281</v>
      </c>
      <c r="C40" s="32" t="s">
        <v>95</v>
      </c>
      <c r="D40" s="143"/>
      <c r="E40" s="143"/>
      <c r="F40" s="143"/>
      <c r="G40" s="143"/>
      <c r="I40" s="4"/>
    </row>
    <row r="41" spans="1:9" x14ac:dyDescent="0.25">
      <c r="A41" s="3"/>
      <c r="B41" s="94" t="s">
        <v>108</v>
      </c>
      <c r="C41" s="32" t="s">
        <v>95</v>
      </c>
      <c r="D41" s="143"/>
      <c r="E41" s="143"/>
      <c r="F41" s="143"/>
      <c r="G41" s="143"/>
      <c r="I41" s="4"/>
    </row>
    <row r="42" spans="1:9" x14ac:dyDescent="0.25">
      <c r="A42" s="3"/>
      <c r="B42" s="94" t="s">
        <v>111</v>
      </c>
      <c r="C42" s="43"/>
      <c r="D42" s="143"/>
      <c r="E42" s="143"/>
      <c r="F42" s="143"/>
      <c r="G42" s="143"/>
      <c r="I42" s="4"/>
    </row>
    <row r="43" spans="1:9" x14ac:dyDescent="0.25">
      <c r="A43" s="3"/>
      <c r="B43" s="95" t="s">
        <v>8</v>
      </c>
      <c r="C43" s="43"/>
      <c r="D43" s="50"/>
      <c r="E43" s="50"/>
      <c r="F43" s="50"/>
      <c r="G43" s="53"/>
      <c r="I43" s="4"/>
    </row>
    <row r="44" spans="1:9" ht="15.75" thickBot="1" x14ac:dyDescent="0.3">
      <c r="A44" s="3"/>
      <c r="B44" s="95" t="s">
        <v>8</v>
      </c>
      <c r="C44" s="56"/>
      <c r="D44" s="54"/>
      <c r="E44" s="54"/>
      <c r="F44" s="54"/>
      <c r="G44" s="55"/>
      <c r="I44" s="4"/>
    </row>
    <row r="45" spans="1:9" x14ac:dyDescent="0.25">
      <c r="A45" s="3"/>
      <c r="C45" s="2"/>
      <c r="D45" s="33"/>
      <c r="I45" s="4"/>
    </row>
    <row r="46" spans="1:9" x14ac:dyDescent="0.25">
      <c r="A46" s="3"/>
      <c r="I46" s="4"/>
    </row>
    <row r="47" spans="1:9" ht="30" x14ac:dyDescent="0.25">
      <c r="A47" s="3"/>
      <c r="B47" s="158" t="s">
        <v>103</v>
      </c>
      <c r="C47" s="217" t="s">
        <v>284</v>
      </c>
      <c r="D47" s="217"/>
      <c r="E47" s="217"/>
      <c r="F47" s="217"/>
      <c r="G47" s="213"/>
      <c r="H47" s="114" t="str">
        <f>LEFT(C47,1)</f>
        <v>3</v>
      </c>
      <c r="I47" s="4"/>
    </row>
    <row r="48" spans="1:9" x14ac:dyDescent="0.25">
      <c r="A48" s="3"/>
      <c r="I48" s="4"/>
    </row>
    <row r="49" spans="1:9" x14ac:dyDescent="0.25">
      <c r="A49" s="3"/>
      <c r="B49" s="205" t="s">
        <v>193</v>
      </c>
      <c r="C49" s="205"/>
      <c r="D49" s="205"/>
      <c r="I49" s="4"/>
    </row>
    <row r="50" spans="1:9" x14ac:dyDescent="0.25">
      <c r="A50" s="3"/>
      <c r="B50" s="161" t="s">
        <v>134</v>
      </c>
      <c r="C50" s="161"/>
      <c r="D50" s="43">
        <v>100</v>
      </c>
      <c r="I50" s="4"/>
    </row>
    <row r="51" spans="1:9" x14ac:dyDescent="0.25">
      <c r="A51" s="3"/>
      <c r="B51" s="161" t="s">
        <v>210</v>
      </c>
      <c r="C51" s="161"/>
      <c r="D51" s="43"/>
      <c r="I51" s="4"/>
    </row>
    <row r="52" spans="1:9" x14ac:dyDescent="0.25">
      <c r="A52" s="3"/>
      <c r="B52" s="161" t="s">
        <v>135</v>
      </c>
      <c r="C52" s="161"/>
      <c r="D52" s="43">
        <v>100</v>
      </c>
      <c r="I52" s="4"/>
    </row>
    <row r="53" spans="1:9" x14ac:dyDescent="0.25">
      <c r="A53" s="3"/>
      <c r="B53" s="60"/>
      <c r="C53" s="60"/>
      <c r="D53" s="83"/>
      <c r="I53" s="4"/>
    </row>
    <row r="54" spans="1:9" x14ac:dyDescent="0.25">
      <c r="A54" s="3"/>
      <c r="B54" s="206" t="s">
        <v>10</v>
      </c>
      <c r="C54" s="207"/>
      <c r="D54" s="208"/>
      <c r="I54" s="4"/>
    </row>
    <row r="55" spans="1:9" ht="45" customHeight="1" x14ac:dyDescent="0.25">
      <c r="A55" s="3"/>
      <c r="B55" s="216" t="s">
        <v>209</v>
      </c>
      <c r="C55" s="216"/>
      <c r="D55" s="43" t="s">
        <v>37</v>
      </c>
      <c r="I55" s="4"/>
    </row>
    <row r="56" spans="1:9" x14ac:dyDescent="0.25">
      <c r="A56" s="3"/>
      <c r="I56" s="4"/>
    </row>
    <row r="57" spans="1:9" x14ac:dyDescent="0.25">
      <c r="A57" s="3"/>
      <c r="B57" s="12" t="s">
        <v>197</v>
      </c>
      <c r="C57" s="10"/>
      <c r="D57" s="13"/>
      <c r="I57" s="4"/>
    </row>
    <row r="58" spans="1:9" x14ac:dyDescent="0.25">
      <c r="A58" s="3"/>
      <c r="B58" s="162" t="s">
        <v>211</v>
      </c>
      <c r="C58" s="163"/>
      <c r="D58" s="43">
        <v>1980</v>
      </c>
      <c r="I58" s="4"/>
    </row>
    <row r="59" spans="1:9" x14ac:dyDescent="0.25">
      <c r="A59" s="3"/>
      <c r="B59" s="162" t="s">
        <v>213</v>
      </c>
      <c r="C59" s="163"/>
      <c r="D59" s="43">
        <v>937</v>
      </c>
      <c r="I59" s="4"/>
    </row>
    <row r="60" spans="1:9" x14ac:dyDescent="0.25">
      <c r="A60" s="3"/>
      <c r="B60" s="214" t="s">
        <v>212</v>
      </c>
      <c r="C60" s="215"/>
      <c r="D60" s="98">
        <v>4</v>
      </c>
      <c r="I60" s="4"/>
    </row>
    <row r="61" spans="1:9" x14ac:dyDescent="0.25">
      <c r="A61" s="3"/>
      <c r="B61" s="214" t="s">
        <v>204</v>
      </c>
      <c r="C61" s="215"/>
      <c r="D61" s="43"/>
      <c r="I61" s="4"/>
    </row>
    <row r="62" spans="1:9" x14ac:dyDescent="0.25">
      <c r="A62" s="3"/>
      <c r="B62" s="32" t="s">
        <v>290</v>
      </c>
      <c r="C62" s="42"/>
      <c r="D62" s="43" t="s">
        <v>38</v>
      </c>
      <c r="I62" s="4"/>
    </row>
    <row r="63" spans="1:9" x14ac:dyDescent="0.25">
      <c r="A63" s="3"/>
      <c r="B63" s="78" t="s">
        <v>16</v>
      </c>
      <c r="C63" s="212"/>
      <c r="D63" s="213"/>
      <c r="I63" s="4"/>
    </row>
    <row r="64" spans="1:9" x14ac:dyDescent="0.25">
      <c r="A64" s="3"/>
      <c r="B64" s="32" t="s">
        <v>12</v>
      </c>
      <c r="C64" s="212"/>
      <c r="D64" s="213"/>
      <c r="I64" s="4"/>
    </row>
    <row r="65" spans="1:9" x14ac:dyDescent="0.25">
      <c r="A65" s="3"/>
      <c r="B65" s="32" t="s">
        <v>199</v>
      </c>
      <c r="C65" s="212"/>
      <c r="D65" s="213"/>
      <c r="I65" s="4"/>
    </row>
    <row r="66" spans="1:9" x14ac:dyDescent="0.25">
      <c r="A66" s="3"/>
      <c r="I66" s="4"/>
    </row>
    <row r="67" spans="1:9" x14ac:dyDescent="0.25">
      <c r="A67" s="3"/>
      <c r="B67" s="84" t="s">
        <v>205</v>
      </c>
      <c r="C67" s="16"/>
      <c r="D67" s="13"/>
      <c r="I67" s="4"/>
    </row>
    <row r="68" spans="1:9" x14ac:dyDescent="0.25">
      <c r="A68" s="3"/>
      <c r="B68" s="85" t="s">
        <v>292</v>
      </c>
      <c r="C68" s="32"/>
      <c r="D68" s="43"/>
      <c r="I68" s="4"/>
    </row>
    <row r="69" spans="1:9" x14ac:dyDescent="0.25">
      <c r="A69" s="3"/>
      <c r="I69" s="4"/>
    </row>
    <row r="70" spans="1:9" x14ac:dyDescent="0.25">
      <c r="A70" s="3"/>
      <c r="B70" s="12" t="s">
        <v>15</v>
      </c>
      <c r="C70" s="111"/>
      <c r="D70" s="13"/>
      <c r="I70" s="4"/>
    </row>
    <row r="71" spans="1:9" x14ac:dyDescent="0.25">
      <c r="A71" s="3"/>
      <c r="B71" s="17" t="s">
        <v>17</v>
      </c>
      <c r="D71" s="14"/>
      <c r="I71" s="4"/>
    </row>
    <row r="72" spans="1:9" x14ac:dyDescent="0.25">
      <c r="A72" s="3"/>
      <c r="B72" s="32" t="s">
        <v>291</v>
      </c>
      <c r="C72" s="42"/>
      <c r="D72" s="43" t="s">
        <v>38</v>
      </c>
      <c r="I72" s="4"/>
    </row>
    <row r="73" spans="1:9" x14ac:dyDescent="0.25">
      <c r="A73" s="3"/>
      <c r="B73" s="42" t="s">
        <v>201</v>
      </c>
      <c r="C73" s="42"/>
      <c r="D73" s="43" t="s">
        <v>38</v>
      </c>
      <c r="I73" s="4"/>
    </row>
    <row r="74" spans="1:9" x14ac:dyDescent="0.25">
      <c r="A74" s="3"/>
      <c r="B74" s="42" t="s">
        <v>202</v>
      </c>
      <c r="C74" s="42"/>
      <c r="D74" s="43" t="s">
        <v>38</v>
      </c>
      <c r="I74" s="4"/>
    </row>
    <row r="75" spans="1:9" x14ac:dyDescent="0.25">
      <c r="A75" s="3"/>
      <c r="B75" s="32" t="s">
        <v>203</v>
      </c>
      <c r="C75" s="42"/>
      <c r="D75" s="43" t="s">
        <v>38</v>
      </c>
      <c r="I75" s="4"/>
    </row>
    <row r="76" spans="1:9" x14ac:dyDescent="0.25">
      <c r="A76" s="3"/>
      <c r="B76" s="2"/>
      <c r="D76" s="83"/>
      <c r="I76" s="4"/>
    </row>
    <row r="77" spans="1:9" x14ac:dyDescent="0.25">
      <c r="A77" s="3"/>
      <c r="B77" s="2" t="s">
        <v>214</v>
      </c>
      <c r="I77" s="4"/>
    </row>
    <row r="78" spans="1:9" ht="30" customHeight="1" x14ac:dyDescent="0.25">
      <c r="A78" s="3"/>
      <c r="B78" s="209" t="s">
        <v>200</v>
      </c>
      <c r="C78" s="209"/>
      <c r="D78" s="209"/>
      <c r="E78" s="43" t="s">
        <v>37</v>
      </c>
      <c r="I78" s="4"/>
    </row>
    <row r="79" spans="1:9" ht="30" customHeight="1" x14ac:dyDescent="0.25">
      <c r="A79" s="3"/>
      <c r="B79" s="223" t="s">
        <v>198</v>
      </c>
      <c r="C79" s="223"/>
      <c r="D79" s="223"/>
      <c r="E79" s="43" t="s">
        <v>37</v>
      </c>
      <c r="I79" s="4"/>
    </row>
    <row r="80" spans="1:9" ht="31.9" customHeight="1" x14ac:dyDescent="0.25">
      <c r="A80" s="3"/>
      <c r="B80" s="164" t="s">
        <v>196</v>
      </c>
      <c r="C80" s="165"/>
      <c r="D80" s="166"/>
      <c r="E80" s="43" t="s">
        <v>37</v>
      </c>
      <c r="I80" s="4"/>
    </row>
    <row r="81" spans="1:9" ht="28.9" customHeight="1" x14ac:dyDescent="0.25">
      <c r="A81" s="3"/>
      <c r="B81" s="164" t="s">
        <v>194</v>
      </c>
      <c r="C81" s="165"/>
      <c r="D81" s="166"/>
      <c r="E81" s="43" t="s">
        <v>38</v>
      </c>
      <c r="I81" s="4"/>
    </row>
    <row r="82" spans="1:9" x14ac:dyDescent="0.25">
      <c r="A82" s="3"/>
      <c r="B82" s="224" t="s">
        <v>195</v>
      </c>
      <c r="C82" s="225"/>
      <c r="D82" s="226"/>
      <c r="E82" s="43" t="s">
        <v>38</v>
      </c>
      <c r="I82" s="4"/>
    </row>
    <row r="83" spans="1:9" ht="15.75" thickBot="1" x14ac:dyDescent="0.3">
      <c r="A83" s="77"/>
      <c r="B83" s="5"/>
      <c r="C83" s="5"/>
      <c r="D83" s="5"/>
      <c r="E83" s="5"/>
      <c r="F83" s="5"/>
      <c r="G83" s="5"/>
      <c r="H83" s="138"/>
      <c r="I83" s="6"/>
    </row>
    <row r="84" spans="1:9" x14ac:dyDescent="0.25">
      <c r="B84" s="7"/>
    </row>
  </sheetData>
  <mergeCells count="33">
    <mergeCell ref="B79:D79"/>
    <mergeCell ref="B82:D82"/>
    <mergeCell ref="B80:D80"/>
    <mergeCell ref="B81:D81"/>
    <mergeCell ref="C63:D63"/>
    <mergeCell ref="C5:E5"/>
    <mergeCell ref="C6:D6"/>
    <mergeCell ref="C24:G24"/>
    <mergeCell ref="C17:G17"/>
    <mergeCell ref="C19:G19"/>
    <mergeCell ref="C20:G20"/>
    <mergeCell ref="C21:G21"/>
    <mergeCell ref="C22:G22"/>
    <mergeCell ref="C23:G23"/>
    <mergeCell ref="B14:C14"/>
    <mergeCell ref="B11:D11"/>
    <mergeCell ref="B8:C8"/>
    <mergeCell ref="C18:G18"/>
    <mergeCell ref="B49:D49"/>
    <mergeCell ref="B54:D54"/>
    <mergeCell ref="B78:D78"/>
    <mergeCell ref="C26:G26"/>
    <mergeCell ref="C64:D64"/>
    <mergeCell ref="C65:D65"/>
    <mergeCell ref="B58:C58"/>
    <mergeCell ref="B59:C59"/>
    <mergeCell ref="B61:C61"/>
    <mergeCell ref="B60:C60"/>
    <mergeCell ref="B50:C50"/>
    <mergeCell ref="B51:C51"/>
    <mergeCell ref="B52:C52"/>
    <mergeCell ref="B55:C55"/>
    <mergeCell ref="C47:G47"/>
  </mergeCells>
  <conditionalFormatting sqref="B78:D78">
    <cfRule type="expression" dxfId="125" priority="107">
      <formula>$C$17="Yes"</formula>
    </cfRule>
  </conditionalFormatting>
  <conditionalFormatting sqref="C5">
    <cfRule type="expression" dxfId="124" priority="116">
      <formula>LEFT($C$5,1)&gt;"5"</formula>
    </cfRule>
  </conditionalFormatting>
  <conditionalFormatting sqref="C42">
    <cfRule type="expression" dxfId="123" priority="6">
      <formula>$C$42="IDB"</formula>
    </cfRule>
    <cfRule type="expression" dxfId="122" priority="7">
      <formula>$C$42="Manage. Co."</formula>
    </cfRule>
    <cfRule type="expression" dxfId="121" priority="8">
      <formula>AND($C$42=0,$C$42&lt;&gt;"")</formula>
    </cfRule>
  </conditionalFormatting>
  <conditionalFormatting sqref="C19:G19">
    <cfRule type="expression" dxfId="120" priority="82">
      <formula>AND($B$19&lt;&gt;"",$C$19="")</formula>
    </cfRule>
  </conditionalFormatting>
  <conditionalFormatting sqref="C19:G24">
    <cfRule type="expression" dxfId="119" priority="94">
      <formula>$C19=""</formula>
    </cfRule>
    <cfRule type="expression" dxfId="118" priority="95">
      <formula>OR($H19="5",$H19="6")</formula>
    </cfRule>
    <cfRule type="expression" dxfId="117" priority="96">
      <formula>$H19&lt;"5"</formula>
    </cfRule>
  </conditionalFormatting>
  <conditionalFormatting sqref="C20:G20">
    <cfRule type="expression" dxfId="116" priority="80">
      <formula>AND($B$20&lt;&gt;"",$C$20="")</formula>
    </cfRule>
  </conditionalFormatting>
  <conditionalFormatting sqref="C21:G21">
    <cfRule type="expression" dxfId="115" priority="79">
      <formula>AND($B$21&lt;&gt;"",$C$21="")</formula>
    </cfRule>
  </conditionalFormatting>
  <conditionalFormatting sqref="C22:G22">
    <cfRule type="expression" dxfId="114" priority="78">
      <formula>AND($B$22&lt;&gt;"",$C$22="")</formula>
    </cfRule>
  </conditionalFormatting>
  <conditionalFormatting sqref="C23:G23">
    <cfRule type="expression" dxfId="113" priority="77">
      <formula>AND($B$23&lt;&gt;"",$C$23="")</formula>
    </cfRule>
  </conditionalFormatting>
  <conditionalFormatting sqref="C24:G24">
    <cfRule type="expression" dxfId="112" priority="76">
      <formula>"AND($B$24&lt;&gt;"""",$C$24="""")"</formula>
    </cfRule>
  </conditionalFormatting>
  <conditionalFormatting sqref="C47:G47">
    <cfRule type="expression" dxfId="111" priority="70">
      <formula>$H$47="5"</formula>
    </cfRule>
    <cfRule type="expression" dxfId="110" priority="71">
      <formula>$H$47&gt;"3"</formula>
    </cfRule>
    <cfRule type="expression" dxfId="109" priority="72">
      <formula>$H$47&gt;"2"</formula>
    </cfRule>
  </conditionalFormatting>
  <conditionalFormatting sqref="D7">
    <cfRule type="expression" dxfId="108" priority="115">
      <formula>AND(LEFT($C$5,1)&gt;"5",$D$7="No")</formula>
    </cfRule>
  </conditionalFormatting>
  <conditionalFormatting sqref="D8">
    <cfRule type="expression" dxfId="107" priority="113">
      <formula>$D$8="Yes"</formula>
    </cfRule>
  </conditionalFormatting>
  <conditionalFormatting sqref="D9">
    <cfRule type="expression" dxfId="106" priority="114">
      <formula>AND($D$8="Yes",$D$9="No")</formula>
    </cfRule>
  </conditionalFormatting>
  <conditionalFormatting sqref="D12">
    <cfRule type="expression" dxfId="105" priority="551">
      <formula>$D$12="No"</formula>
    </cfRule>
  </conditionalFormatting>
  <conditionalFormatting sqref="D13">
    <cfRule type="expression" dxfId="104" priority="112">
      <formula>$D$13&lt;100</formula>
    </cfRule>
  </conditionalFormatting>
  <conditionalFormatting sqref="D14">
    <cfRule type="expression" dxfId="103" priority="109">
      <formula>$D$14&lt;0.035</formula>
    </cfRule>
    <cfRule type="cellIs" dxfId="102" priority="110" operator="greaterThan">
      <formula>0.035</formula>
    </cfRule>
  </conditionalFormatting>
  <conditionalFormatting sqref="D28">
    <cfRule type="expression" dxfId="101" priority="64">
      <formula>AND($D$28=0,$D$28&lt;&gt;"")</formula>
    </cfRule>
  </conditionalFormatting>
  <conditionalFormatting sqref="D29">
    <cfRule type="expression" dxfId="100" priority="2">
      <formula>$D$29="SCC Highways"</formula>
    </cfRule>
    <cfRule type="expression" dxfId="99" priority="60">
      <formula>AND($D$29=0,$D$29&lt;&gt;"")</formula>
    </cfRule>
  </conditionalFormatting>
  <conditionalFormatting sqref="D30">
    <cfRule type="expression" dxfId="98" priority="1">
      <formula>$D$30="SCC Highways"</formula>
    </cfRule>
    <cfRule type="expression" dxfId="97" priority="56">
      <formula>AND($D$30=0,$D$30&lt;&gt;"")</formula>
    </cfRule>
  </conditionalFormatting>
  <conditionalFormatting sqref="D31">
    <cfRule type="expression" dxfId="96" priority="52">
      <formula>AND($D$31=0,$D$31&lt;&gt;"")</formula>
    </cfRule>
  </conditionalFormatting>
  <conditionalFormatting sqref="D31:D32">
    <cfRule type="expression" dxfId="95" priority="158">
      <formula>D31="A.W."</formula>
    </cfRule>
  </conditionalFormatting>
  <conditionalFormatting sqref="D32">
    <cfRule type="expression" dxfId="94" priority="47">
      <formula>AND($D$32=0,$D$32&lt;&gt;"")</formula>
    </cfRule>
  </conditionalFormatting>
  <conditionalFormatting sqref="D33">
    <cfRule type="expression" dxfId="93" priority="43">
      <formula>AND($D$33=0,$D$33&lt;&gt;"")</formula>
    </cfRule>
  </conditionalFormatting>
  <conditionalFormatting sqref="D33:D34">
    <cfRule type="expression" dxfId="92" priority="150">
      <formula>D33="District Council"</formula>
    </cfRule>
    <cfRule type="expression" dxfId="91" priority="152">
      <formula>D33="A.W."</formula>
    </cfRule>
  </conditionalFormatting>
  <conditionalFormatting sqref="D33:D42">
    <cfRule type="expression" dxfId="90" priority="121">
      <formula>D33="Owners -shared"</formula>
    </cfRule>
  </conditionalFormatting>
  <conditionalFormatting sqref="D34">
    <cfRule type="expression" dxfId="89" priority="41">
      <formula>AND($D$34=0,$D$34&lt;&gt;"")</formula>
    </cfRule>
  </conditionalFormatting>
  <conditionalFormatting sqref="D35">
    <cfRule type="expression" dxfId="88" priority="40">
      <formula>AND($D$35=0,$D$35&lt;&gt;"")</formula>
    </cfRule>
    <cfRule type="expression" dxfId="87" priority="208">
      <formula>$D$35="SCC Highways"</formula>
    </cfRule>
  </conditionalFormatting>
  <conditionalFormatting sqref="D35:D38">
    <cfRule type="expression" dxfId="86" priority="143">
      <formula>D35="A.W."</formula>
    </cfRule>
  </conditionalFormatting>
  <conditionalFormatting sqref="D36">
    <cfRule type="expression" dxfId="85" priority="34">
      <formula>AND($D$36=0,$D$36&lt;&gt;"")</formula>
    </cfRule>
  </conditionalFormatting>
  <conditionalFormatting sqref="D36:D42">
    <cfRule type="expression" dxfId="84" priority="120">
      <formula>D36="District Council"</formula>
    </cfRule>
  </conditionalFormatting>
  <conditionalFormatting sqref="D37">
    <cfRule type="expression" dxfId="83" priority="30">
      <formula>AND($D$37=0,$D$37&lt;&gt;"")</formula>
    </cfRule>
  </conditionalFormatting>
  <conditionalFormatting sqref="D38">
    <cfRule type="expression" dxfId="82" priority="26">
      <formula>AND($D$38=0,$D$38&lt;&gt;"")</formula>
    </cfRule>
  </conditionalFormatting>
  <conditionalFormatting sqref="D39">
    <cfRule type="expression" dxfId="81" priority="24">
      <formula>AND($D$39=0,$D$39&lt;&gt;"")</formula>
    </cfRule>
  </conditionalFormatting>
  <conditionalFormatting sqref="D39:D42">
    <cfRule type="expression" dxfId="80" priority="122">
      <formula>D39="A.W."</formula>
    </cfRule>
  </conditionalFormatting>
  <conditionalFormatting sqref="D40">
    <cfRule type="expression" dxfId="79" priority="20">
      <formula>AND($D$40=0,$D$40&lt;&gt;"")</formula>
    </cfRule>
  </conditionalFormatting>
  <conditionalFormatting sqref="D41">
    <cfRule type="expression" dxfId="78" priority="16">
      <formula>AND($D$41=0,$D$41&lt;&gt;"")</formula>
    </cfRule>
  </conditionalFormatting>
  <conditionalFormatting sqref="D42">
    <cfRule type="expression" dxfId="77" priority="12">
      <formula>AND($D$42=0,$D$42&lt;&gt;"")</formula>
    </cfRule>
  </conditionalFormatting>
  <conditionalFormatting sqref="D50">
    <cfRule type="expression" dxfId="76" priority="69">
      <formula>AND($D$50&lt;100,$D$50&gt;1)</formula>
    </cfRule>
  </conditionalFormatting>
  <conditionalFormatting sqref="D51">
    <cfRule type="expression" dxfId="75" priority="68">
      <formula>AND($D$51&lt;30,$D$51&gt;1)</formula>
    </cfRule>
  </conditionalFormatting>
  <conditionalFormatting sqref="D52">
    <cfRule type="expression" dxfId="74" priority="67">
      <formula>AND($D$52&lt;30,$D$52&gt;1)</formula>
    </cfRule>
  </conditionalFormatting>
  <conditionalFormatting sqref="D55">
    <cfRule type="expression" dxfId="73" priority="93">
      <formula>$D$55="No"</formula>
    </cfRule>
  </conditionalFormatting>
  <conditionalFormatting sqref="D59">
    <cfRule type="expression" dxfId="72" priority="3">
      <formula>AND($D$59=0,$D$59&lt;&gt;"")</formula>
    </cfRule>
    <cfRule type="expression" dxfId="71" priority="66">
      <formula>$D$59&gt;500</formula>
    </cfRule>
  </conditionalFormatting>
  <conditionalFormatting sqref="D60">
    <cfRule type="expression" dxfId="70" priority="90">
      <formula>$D$60=""</formula>
    </cfRule>
    <cfRule type="expression" dxfId="69" priority="91">
      <formula>$D$60&lt;3</formula>
    </cfRule>
    <cfRule type="expression" dxfId="68" priority="92">
      <formula>$D$60&lt;4</formula>
    </cfRule>
  </conditionalFormatting>
  <conditionalFormatting sqref="D61">
    <cfRule type="expression" dxfId="67" priority="89">
      <formula>AND($D$61&lt;100,$D$61&lt;&gt;"")</formula>
    </cfRule>
  </conditionalFormatting>
  <conditionalFormatting sqref="D62">
    <cfRule type="expression" dxfId="66" priority="88">
      <formula>$D$62="Yes"</formula>
    </cfRule>
  </conditionalFormatting>
  <conditionalFormatting sqref="D68">
    <cfRule type="expression" dxfId="65" priority="87">
      <formula>$D$68="No"</formula>
    </cfRule>
  </conditionalFormatting>
  <conditionalFormatting sqref="D72:D75">
    <cfRule type="expression" dxfId="64" priority="85">
      <formula>$D72="No"</formula>
    </cfRule>
  </conditionalFormatting>
  <conditionalFormatting sqref="D28:E32">
    <cfRule type="expression" dxfId="63" priority="156">
      <formula>D28="District Council"</formula>
    </cfRule>
  </conditionalFormatting>
  <conditionalFormatting sqref="D28:F32">
    <cfRule type="expression" dxfId="62" priority="157">
      <formula>D28="Owners -shared"</formula>
    </cfRule>
  </conditionalFormatting>
  <conditionalFormatting sqref="D28:G30">
    <cfRule type="expression" dxfId="61" priority="164">
      <formula>D28="A.W."</formula>
    </cfRule>
  </conditionalFormatting>
  <conditionalFormatting sqref="E28">
    <cfRule type="expression" dxfId="60" priority="63">
      <formula>AND($E$28=0,$E$28&lt;&gt;"")</formula>
    </cfRule>
  </conditionalFormatting>
  <conditionalFormatting sqref="E29">
    <cfRule type="expression" dxfId="59" priority="59">
      <formula>AND($E$29=0,$E$29&lt;&gt;"")</formula>
    </cfRule>
  </conditionalFormatting>
  <conditionalFormatting sqref="E30">
    <cfRule type="expression" dxfId="58" priority="55">
      <formula>AND($E$30=0,$E$30&lt;&gt;"")</formula>
    </cfRule>
  </conditionalFormatting>
  <conditionalFormatting sqref="E31">
    <cfRule type="expression" dxfId="57" priority="49">
      <formula>AND($E$31=0,$E$31&lt;&gt;"")</formula>
    </cfRule>
  </conditionalFormatting>
  <conditionalFormatting sqref="E32">
    <cfRule type="expression" dxfId="56" priority="46">
      <formula>AND($E$32=0,$E$32&lt;&gt;"")</formula>
    </cfRule>
  </conditionalFormatting>
  <conditionalFormatting sqref="E35">
    <cfRule type="expression" dxfId="55" priority="39">
      <formula>AND($E$35=0,$E$35&lt;&gt;"")</formula>
    </cfRule>
  </conditionalFormatting>
  <conditionalFormatting sqref="E35:E37">
    <cfRule type="expression" dxfId="54" priority="248">
      <formula>E35="District Council"</formula>
    </cfRule>
    <cfRule type="expression" dxfId="53" priority="249">
      <formula>E35="SCC Highways"</formula>
    </cfRule>
    <cfRule type="expression" dxfId="52" priority="250">
      <formula>E35="Owners -shared"</formula>
    </cfRule>
  </conditionalFormatting>
  <conditionalFormatting sqref="E36">
    <cfRule type="expression" dxfId="51" priority="33">
      <formula>AND($E$36=0,$E$36&lt;&gt;"")</formula>
    </cfRule>
  </conditionalFormatting>
  <conditionalFormatting sqref="E37">
    <cfRule type="expression" dxfId="50" priority="29">
      <formula>AND($E$37=0,$E$37&lt;&gt;"")</formula>
    </cfRule>
  </conditionalFormatting>
  <conditionalFormatting sqref="E39">
    <cfRule type="expression" dxfId="49" priority="23">
      <formula>AND($E$39=0,$E$39&lt;&gt;"")</formula>
    </cfRule>
  </conditionalFormatting>
  <conditionalFormatting sqref="E39:E41">
    <cfRule type="expression" dxfId="48" priority="239">
      <formula>E39="A.W."</formula>
    </cfRule>
  </conditionalFormatting>
  <conditionalFormatting sqref="E39:E42">
    <cfRule type="expression" dxfId="47" priority="232">
      <formula>E39="District Council"</formula>
    </cfRule>
  </conditionalFormatting>
  <conditionalFormatting sqref="E40">
    <cfRule type="expression" dxfId="46" priority="19">
      <formula>AND($E$40=0,$E$40&lt;&gt;"")</formula>
    </cfRule>
  </conditionalFormatting>
  <conditionalFormatting sqref="E41">
    <cfRule type="expression" dxfId="45" priority="15">
      <formula>AND($E$41=0,$E$41&lt;&gt;"")</formula>
    </cfRule>
  </conditionalFormatting>
  <conditionalFormatting sqref="E42">
    <cfRule type="expression" dxfId="44" priority="11">
      <formula>AND($E$42=0,$E$42&lt;&gt;"")</formula>
    </cfRule>
    <cfRule type="expression" dxfId="43" priority="235">
      <formula>E42="A.W."</formula>
    </cfRule>
  </conditionalFormatting>
  <conditionalFormatting sqref="E78:E82">
    <cfRule type="expression" dxfId="42" priority="83">
      <formula>$E78="No"</formula>
    </cfRule>
  </conditionalFormatting>
  <conditionalFormatting sqref="E28:F32">
    <cfRule type="expression" dxfId="41" priority="265">
      <formula>E28="SCC Highways"</formula>
    </cfRule>
  </conditionalFormatting>
  <conditionalFormatting sqref="E31:F32">
    <cfRule type="expression" dxfId="40" priority="267">
      <formula>E31="A.W."</formula>
    </cfRule>
  </conditionalFormatting>
  <conditionalFormatting sqref="E35:F37">
    <cfRule type="expression" dxfId="39" priority="213">
      <formula>E35="A.W."</formula>
    </cfRule>
  </conditionalFormatting>
  <conditionalFormatting sqref="E39:F42">
    <cfRule type="expression" dxfId="38" priority="220">
      <formula>E39="SCC Highways"</formula>
    </cfRule>
    <cfRule type="expression" dxfId="37" priority="221">
      <formula>E39="Owners -shared"</formula>
    </cfRule>
  </conditionalFormatting>
  <conditionalFormatting sqref="F28">
    <cfRule type="expression" dxfId="36" priority="62">
      <formula>AND($F$28=0,$F$28&lt;&gt;"")</formula>
    </cfRule>
  </conditionalFormatting>
  <conditionalFormatting sqref="F29">
    <cfRule type="expression" dxfId="35" priority="58">
      <formula>AND($F$29=0,$F$29&lt;&gt;"")</formula>
    </cfRule>
  </conditionalFormatting>
  <conditionalFormatting sqref="F30">
    <cfRule type="expression" dxfId="34" priority="54">
      <formula>AND($F$30=0,$F$30&lt;&gt;"")</formula>
    </cfRule>
  </conditionalFormatting>
  <conditionalFormatting sqref="F31">
    <cfRule type="expression" dxfId="33" priority="50">
      <formula>AND($F$31=0,$F$31&lt;&gt;"")</formula>
    </cfRule>
  </conditionalFormatting>
  <conditionalFormatting sqref="F32">
    <cfRule type="expression" dxfId="32" priority="45">
      <formula>AND($F$32=0,$F$32&lt;&gt;"")</formula>
    </cfRule>
  </conditionalFormatting>
  <conditionalFormatting sqref="F34">
    <cfRule type="expression" dxfId="31" priority="36">
      <formula>AND($F$34=0,$F$34&lt;&gt;"")</formula>
    </cfRule>
    <cfRule type="expression" dxfId="30" priority="359">
      <formula>F34="A.W."</formula>
    </cfRule>
  </conditionalFormatting>
  <conditionalFormatting sqref="F34:F37">
    <cfRule type="expression" dxfId="29" priority="211">
      <formula>F34="SCC Highways"</formula>
    </cfRule>
    <cfRule type="expression" dxfId="28" priority="212">
      <formula>F34="Owners -shared"</formula>
    </cfRule>
  </conditionalFormatting>
  <conditionalFormatting sqref="F35">
    <cfRule type="expression" dxfId="27" priority="38">
      <formula>AND($F$35=0,$F$35&lt;&gt;"")</formula>
    </cfRule>
  </conditionalFormatting>
  <conditionalFormatting sqref="F36">
    <cfRule type="expression" dxfId="26" priority="32">
      <formula>AND($F$36=0,$F$36&lt;&gt;"")</formula>
    </cfRule>
  </conditionalFormatting>
  <conditionalFormatting sqref="F37">
    <cfRule type="expression" dxfId="25" priority="28">
      <formula>AND($F$37=0,$F$37&lt;&gt;"")</formula>
    </cfRule>
  </conditionalFormatting>
  <conditionalFormatting sqref="F39">
    <cfRule type="expression" dxfId="24" priority="22">
      <formula>AND($F$39=0,$F$39&lt;&gt;"")</formula>
    </cfRule>
    <cfRule type="expression" dxfId="23" priority="231">
      <formula>F39="A.W."</formula>
    </cfRule>
  </conditionalFormatting>
  <conditionalFormatting sqref="F40">
    <cfRule type="expression" dxfId="22" priority="18">
      <formula>AND($F$40=0,$F$40&lt;&gt;"")</formula>
    </cfRule>
  </conditionalFormatting>
  <conditionalFormatting sqref="F40:F42">
    <cfRule type="expression" dxfId="21" priority="222">
      <formula>F40="A.W."</formula>
    </cfRule>
  </conditionalFormatting>
  <conditionalFormatting sqref="F41">
    <cfRule type="expression" dxfId="20" priority="14">
      <formula>AND($F$41=0,$F$41&lt;&gt;"")</formula>
    </cfRule>
  </conditionalFormatting>
  <conditionalFormatting sqref="F42">
    <cfRule type="expression" dxfId="19" priority="10">
      <formula>AND($F$42=0,$F$42&lt;&gt;"")</formula>
    </cfRule>
  </conditionalFormatting>
  <conditionalFormatting sqref="G28">
    <cfRule type="expression" dxfId="18" priority="61">
      <formula>AND($G$28=0,$G$28&lt;&gt;"")</formula>
    </cfRule>
  </conditionalFormatting>
  <conditionalFormatting sqref="G28:G42">
    <cfRule type="expression" dxfId="17" priority="117">
      <formula>G28="District Council"</formula>
    </cfRule>
    <cfRule type="expression" dxfId="16" priority="118">
      <formula>G28="Owners -shared"</formula>
    </cfRule>
    <cfRule type="expression" dxfId="15" priority="119">
      <formula>G28="SCC Highways"</formula>
    </cfRule>
  </conditionalFormatting>
  <conditionalFormatting sqref="G29">
    <cfRule type="expression" dxfId="14" priority="57">
      <formula>AND($G$29=0,$G$29&lt;&gt;"")</formula>
    </cfRule>
  </conditionalFormatting>
  <conditionalFormatting sqref="G30">
    <cfRule type="expression" dxfId="13" priority="53">
      <formula>AND($G$30=0,$G$30&lt;&gt;"")</formula>
    </cfRule>
  </conditionalFormatting>
  <conditionalFormatting sqref="G31">
    <cfRule type="expression" dxfId="12" priority="48">
      <formula>AND($G$31=0,$G$31&lt;&gt;"")</formula>
    </cfRule>
  </conditionalFormatting>
  <conditionalFormatting sqref="G32">
    <cfRule type="expression" dxfId="11" priority="44">
      <formula>AND($G$32=0,$G$32&lt;&gt;"")</formula>
    </cfRule>
  </conditionalFormatting>
  <conditionalFormatting sqref="G33">
    <cfRule type="expression" dxfId="10" priority="42">
      <formula>AND($G$33=0,$G$33&lt;&gt;"")</formula>
    </cfRule>
  </conditionalFormatting>
  <conditionalFormatting sqref="G34">
    <cfRule type="expression" dxfId="9" priority="35">
      <formula>AND($G$34=0,$G$34&lt;&gt;"")</formula>
    </cfRule>
  </conditionalFormatting>
  <conditionalFormatting sqref="G35">
    <cfRule type="expression" dxfId="8" priority="37">
      <formula>AND($G$35=0,$G$35&lt;&gt;"")</formula>
    </cfRule>
  </conditionalFormatting>
  <conditionalFormatting sqref="G35:G42">
    <cfRule type="expression" dxfId="7" priority="314">
      <formula>G35="A.W."</formula>
    </cfRule>
  </conditionalFormatting>
  <conditionalFormatting sqref="G36">
    <cfRule type="expression" dxfId="6" priority="31">
      <formula>AND($G$36=0,$G$36&lt;&gt;"")</formula>
    </cfRule>
  </conditionalFormatting>
  <conditionalFormatting sqref="G37">
    <cfRule type="expression" dxfId="5" priority="27">
      <formula>AND($G$37=0,$G$37&lt;&gt;"")</formula>
    </cfRule>
  </conditionalFormatting>
  <conditionalFormatting sqref="G38">
    <cfRule type="expression" dxfId="4" priority="25">
      <formula>AND($G$38=0,$G$38&lt;&gt;"")</formula>
    </cfRule>
  </conditionalFormatting>
  <conditionalFormatting sqref="G39">
    <cfRule type="expression" dxfId="3" priority="21">
      <formula>AND($G$39=0,$G$39&lt;&gt;"")</formula>
    </cfRule>
  </conditionalFormatting>
  <conditionalFormatting sqref="G40">
    <cfRule type="expression" dxfId="2" priority="17">
      <formula>AND($G$40=0,$G$40&lt;&gt;"")</formula>
    </cfRule>
  </conditionalFormatting>
  <conditionalFormatting sqref="G41">
    <cfRule type="expression" dxfId="1" priority="13">
      <formula>AND($G$41=0,$G$41&lt;&gt;"")</formula>
    </cfRule>
  </conditionalFormatting>
  <conditionalFormatting sqref="G42">
    <cfRule type="expression" dxfId="0" priority="9">
      <formula>AND($G$42=0,$G$42&lt;&gt;"")</formula>
    </cfRule>
  </conditionalFormatting>
  <dataValidations xWindow="1052" yWindow="509" count="10">
    <dataValidation type="list" allowBlank="1" showInputMessage="1" showErrorMessage="1" prompt="If none is planned choose  N/A  ie not applicable _x000a_Otherwise add who will maintain." sqref="D45" xr:uid="{00000000-0002-0000-0100-000000000000}">
      <formula1>$B$153:$B$160</formula1>
    </dataValidation>
    <dataValidation type="whole" allowBlank="1" showInputMessage="1" showErrorMessage="1" prompt="Enter life expectancy of development....for residential development this should be &gt; or equal to 100 years " sqref="D13" xr:uid="{00000000-0002-0000-0100-000001000000}">
      <formula1>50</formula1>
      <formula2>200</formula2>
    </dataValidation>
    <dataValidation allowBlank="1" showInputMessage="1" showErrorMessage="1" prompt="Enter  the discount rate used to calculate present value (PV)  of maintenance costs. Also used to calculate annual costs to customers - Required if   justification for not using open SUDS, or  using SW pumps needs to be provided." sqref="D14" xr:uid="{00000000-0002-0000-0100-000002000000}"/>
    <dataValidation type="whole" allowBlank="1" showInputMessage="1" showErrorMessage="1" prompt="Enter Return period in Years._x000a_Normally 100 years for inside buildings as DEFRA technical standard s9" sqref="D50" xr:uid="{00000000-0002-0000-0100-000003000000}">
      <formula1>30</formula1>
      <formula2>1000</formula2>
    </dataValidation>
    <dataValidation type="whole" allowBlank="1" showInputMessage="1" showErrorMessage="1" prompt="Enter Return Period in years, normally 30 years as DEFRA standard s7" sqref="D51" xr:uid="{00000000-0002-0000-0100-000004000000}">
      <formula1>10</formula1>
      <formula2>10000</formula2>
    </dataValidation>
    <dataValidation type="whole" allowBlank="1" showInputMessage="1" showErrorMessage="1" prompt="Enter return period in years, normally 30 years" sqref="D52" xr:uid="{00000000-0002-0000-0100-000005000000}">
      <formula1>20</formula1>
      <formula2>10000</formula2>
    </dataValidation>
    <dataValidation type="whole" allowBlank="1" showInputMessage="1" showErrorMessage="1" prompt="Enter maximum depth of deepest open SuD basin or swale in mm" sqref="D58" xr:uid="{00000000-0002-0000-0100-000006000000}">
      <formula1>0</formula1>
      <formula2>100000</formula2>
    </dataValidation>
    <dataValidation type="whole" allowBlank="1" showInputMessage="1" showErrorMessage="1" prompt="For SuDS which do not contain permament water, enter maximum depth of water, may depend on adopting body, risk assessments,  whether fenced or pubicly acsessible. For IBC it should be &lt;= 500mm  For swales dopted by AW &lt;=600mm_x000a_" sqref="D59" xr:uid="{00000000-0002-0000-0100-000007000000}">
      <formula1>0</formula1>
      <formula2>10000</formula2>
    </dataValidation>
    <dataValidation type="whole" allowBlank="1" showInputMessage="1" showErrorMessage="1" prompt="Side slopes should generally be no steeper than 1 in 4 to enable safe acess /escape and maitenance. Steeper slopes may be used for very shallow SuDS and gentler slopes my be needed if sheet  inflows enter SuDS overland. See appropriate standards/SCCguide." sqref="D60" xr:uid="{00000000-0002-0000-0100-000008000000}">
      <formula1>2</formula1>
      <formula2>20</formula2>
    </dataValidation>
    <dataValidation type="whole" allowBlank="1" showInputMessage="1" showErrorMessage="1" prompt="slopes should be gentle to prevent erosion improve water quaility and maximise effeciency. Normally no steeper than 1/100 for WQ and 1/50 for erosion. However calculations would be needed. See approriate standard of adopting body." sqref="D61" xr:uid="{00000000-0002-0000-0100-000009000000}">
      <formula1>1</formula1>
      <formula2>10000</formula2>
    </dataValidation>
  </dataValidations>
  <pageMargins left="0.23622047244094491" right="0.23622047244094491" top="0.19685039370078741" bottom="0.19685039370078741"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xWindow="1052" yWindow="509" count="13">
        <x14:dataValidation type="list" allowBlank="1" showInputMessage="1" showErrorMessage="1" xr:uid="{00000000-0002-0000-0100-00000A000000}">
          <x14:formula1>
            <xm:f>dropdowns!$B$35:$B$37</xm:f>
          </x14:formula1>
          <xm:sqref>D7:D9 E79 D55 D62 E80 E81 E82</xm:sqref>
        </x14:dataValidation>
        <x14:dataValidation type="list" allowBlank="1" showInputMessage="1" showErrorMessage="1" prompt="A management plan is required. It should include schedules / programme of maintenance works needed for each SW drainage feature." xr:uid="{00000000-0002-0000-0100-00000B000000}">
          <x14:formula1>
            <xm:f>dropdowns!$B$35:$B$37</xm:f>
          </x14:formula1>
          <xm:sqref>D12</xm:sqref>
        </x14:dataValidation>
        <x14:dataValidation type="list" allowBlank="1" showInputMessage="1" showErrorMessage="1" prompt="Enter most appropriate description._x000a_Systems with  no open SUDS are only to be accepted if judged to be impracticable, taking into account design, construction, maintenance and lost opportunity costs._x000a_" xr:uid="{00000000-0002-0000-0100-00000C000000}">
          <x14:formula1>
            <xm:f>dropdowns!$B$144:$B$152</xm:f>
          </x14:formula1>
          <xm:sqref>C5</xm:sqref>
        </x14:dataValidation>
        <x14:dataValidation type="list" allowBlank="1" showInputMessage="1" showErrorMessage="1" xr:uid="{00000000-0002-0000-0100-00000D000000}">
          <x14:formula1>
            <xm:f>dropdowns!$B$167:$B$173</xm:f>
          </x14:formula1>
          <xm:sqref>C42</xm:sqref>
        </x14:dataValidation>
        <x14:dataValidation type="list" allowBlank="1" showInputMessage="1" prompt="choose proposed  maintenance bodies from drop down box" xr:uid="{00000000-0002-0000-0100-00000E000000}">
          <x14:formula1>
            <xm:f>dropdowns!$B$155:$B$162</xm:f>
          </x14:formula1>
          <xm:sqref>B20:B21 B23:B24</xm:sqref>
        </x14:dataValidation>
        <x14:dataValidation type="list" allowBlank="1" showInputMessage="1" showErrorMessage="1" prompt="If none is planned choose  n/a  ie not applicable _x000a_Otherwise add who will maintain." xr:uid="{00000000-0002-0000-0100-00000F000000}">
          <x14:formula1>
            <xm:f>dropdowns!$D$155:$D$161</xm:f>
          </x14:formula1>
          <xm:sqref>E29:F32 G29:G44 D28:D44 E39:F44 E28:G28 F34:F37 E35:E37</xm:sqref>
        </x14:dataValidation>
        <x14:dataValidation type="list" allowBlank="1" showInputMessage="1" xr:uid="{00000000-0002-0000-0100-000010000000}">
          <x14:formula1>
            <xm:f>dropdowns!$B$176:$B$181</xm:f>
          </x14:formula1>
          <xm:sqref>C17:G17</xm:sqref>
        </x14:dataValidation>
        <x14:dataValidation type="list" allowBlank="1" showInputMessage="1" showErrorMessage="1" prompt="Drawing should normally  show at least 5m of clearance from proposed soakaways or SuDs to buildings. Any soakways should also be &gt; 5m from   public highway kerblines.  Normally each property should be served by it's own soakaway. " xr:uid="{00000000-0002-0000-0100-000011000000}">
          <x14:formula1>
            <xm:f>dropdowns!$B$35:$B$37</xm:f>
          </x14:formula1>
          <xm:sqref>E78</xm:sqref>
        </x14:dataValidation>
        <x14:dataValidation type="list" allowBlank="1" showInputMessage="1" prompt="Choose from drop down or add text" xr:uid="{00000000-0002-0000-0100-000012000000}">
          <x14:formula1>
            <xm:f>dropdowns!$B$187:$B$198</xm:f>
          </x14:formula1>
          <xm:sqref>C19:G24</xm:sqref>
        </x14:dataValidation>
        <x14:dataValidation type="list" allowBlank="1" showInputMessage="1" showErrorMessage="1" prompt="These are required to be submitted with application." xr:uid="{00000000-0002-0000-0100-000013000000}">
          <x14:formula1>
            <xm:f>dropdowns!$B$35:$B$37</xm:f>
          </x14:formula1>
          <xm:sqref>D68</xm:sqref>
        </x14:dataValidation>
        <x14:dataValidation type="list" allowBlank="1" showInputMessage="1" showErrorMessage="1" prompt="Not necessary for outline applications but would be required for submission of details" xr:uid="{00000000-0002-0000-0100-000014000000}">
          <x14:formula1>
            <xm:f>dropdowns!$B$35:$B$37</xm:f>
          </x14:formula1>
          <xm:sqref>D72:D75</xm:sqref>
        </x14:dataValidation>
        <x14:dataValidation type="list" allowBlank="1" showInputMessage="1" prompt="select answer using drop down or add text describing access provsion to all SuDS_x000a_" xr:uid="{00000000-0002-0000-0100-000015000000}">
          <x14:formula1>
            <xm:f>dropdowns!$B$204:$B$208</xm:f>
          </x14:formula1>
          <xm:sqref>C47</xm:sqref>
        </x14:dataValidation>
        <x14:dataValidation type="list" showInputMessage="1" prompt="choose proposed  maintenance bodies from drop down box" xr:uid="{00000000-0002-0000-0100-000016000000}">
          <x14:formula1>
            <xm:f>dropdowns!$B$155:$B$162</xm:f>
          </x14:formula1>
          <xm:sqref>B19 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209"/>
  <sheetViews>
    <sheetView topLeftCell="A142" zoomScale="83" zoomScaleNormal="83" workbookViewId="0">
      <selection activeCell="B155" sqref="B155"/>
    </sheetView>
  </sheetViews>
  <sheetFormatPr defaultRowHeight="15" x14ac:dyDescent="0.25"/>
  <cols>
    <col min="2" max="2" width="76.85546875" customWidth="1"/>
    <col min="4" max="4" width="48.140625" customWidth="1"/>
  </cols>
  <sheetData>
    <row r="3" spans="2:3" ht="15.75" thickBot="1" x14ac:dyDescent="0.3"/>
    <row r="4" spans="2:3" x14ac:dyDescent="0.25">
      <c r="B4" s="103" t="s">
        <v>22</v>
      </c>
      <c r="C4" s="7" t="s">
        <v>222</v>
      </c>
    </row>
    <row r="5" spans="2:3" x14ac:dyDescent="0.25">
      <c r="B5" s="26" t="s">
        <v>140</v>
      </c>
    </row>
    <row r="6" spans="2:3" x14ac:dyDescent="0.25">
      <c r="B6" s="26" t="s">
        <v>23</v>
      </c>
    </row>
    <row r="7" spans="2:3" x14ac:dyDescent="0.25">
      <c r="B7" s="26" t="s">
        <v>24</v>
      </c>
    </row>
    <row r="8" spans="2:3" x14ac:dyDescent="0.25">
      <c r="B8" s="26" t="s">
        <v>141</v>
      </c>
    </row>
    <row r="9" spans="2:3" x14ac:dyDescent="0.25">
      <c r="B9" s="26" t="s">
        <v>25</v>
      </c>
    </row>
    <row r="10" spans="2:3" ht="15.75" thickBot="1" x14ac:dyDescent="0.3">
      <c r="B10" s="27" t="s">
        <v>174</v>
      </c>
    </row>
    <row r="13" spans="2:3" ht="15.75" thickBot="1" x14ac:dyDescent="0.3">
      <c r="B13" s="1" t="s">
        <v>216</v>
      </c>
    </row>
    <row r="14" spans="2:3" x14ac:dyDescent="0.25">
      <c r="B14" s="25" t="s">
        <v>26</v>
      </c>
    </row>
    <row r="15" spans="2:3" x14ac:dyDescent="0.25">
      <c r="B15" s="26" t="s">
        <v>27</v>
      </c>
    </row>
    <row r="16" spans="2:3" x14ac:dyDescent="0.25">
      <c r="B16" s="26" t="s">
        <v>41</v>
      </c>
    </row>
    <row r="17" spans="2:4" ht="15.75" thickBot="1" x14ac:dyDescent="0.3">
      <c r="B17" s="27"/>
    </row>
    <row r="18" spans="2:4" ht="15.75" thickBot="1" x14ac:dyDescent="0.3"/>
    <row r="19" spans="2:4" x14ac:dyDescent="0.25">
      <c r="B19" s="103" t="s">
        <v>217</v>
      </c>
      <c r="D19" s="103" t="s">
        <v>218</v>
      </c>
    </row>
    <row r="20" spans="2:4" x14ac:dyDescent="0.25">
      <c r="B20" s="26" t="s">
        <v>28</v>
      </c>
      <c r="D20" s="26" t="s">
        <v>175</v>
      </c>
    </row>
    <row r="21" spans="2:4" x14ac:dyDescent="0.25">
      <c r="B21" s="26" t="s">
        <v>29</v>
      </c>
      <c r="D21" s="26" t="s">
        <v>176</v>
      </c>
    </row>
    <row r="22" spans="2:4" x14ac:dyDescent="0.25">
      <c r="B22" s="26" t="s">
        <v>30</v>
      </c>
      <c r="D22" s="26" t="s">
        <v>177</v>
      </c>
    </row>
    <row r="23" spans="2:4" x14ac:dyDescent="0.25">
      <c r="B23" s="26" t="s">
        <v>49</v>
      </c>
      <c r="D23" s="26" t="s">
        <v>178</v>
      </c>
    </row>
    <row r="24" spans="2:4" ht="15.75" thickBot="1" x14ac:dyDescent="0.3">
      <c r="B24" s="27"/>
      <c r="D24" s="27" t="s">
        <v>179</v>
      </c>
    </row>
    <row r="25" spans="2:4" ht="15.75" thickBot="1" x14ac:dyDescent="0.3"/>
    <row r="26" spans="2:4" x14ac:dyDescent="0.25">
      <c r="B26" s="103" t="s">
        <v>219</v>
      </c>
    </row>
    <row r="27" spans="2:4" x14ac:dyDescent="0.25">
      <c r="B27" s="26" t="s">
        <v>35</v>
      </c>
    </row>
    <row r="28" spans="2:4" x14ac:dyDescent="0.25">
      <c r="B28" s="26" t="s">
        <v>31</v>
      </c>
      <c r="C28" s="7" t="s">
        <v>223</v>
      </c>
    </row>
    <row r="29" spans="2:4" x14ac:dyDescent="0.25">
      <c r="B29" s="26" t="s">
        <v>32</v>
      </c>
    </row>
    <row r="30" spans="2:4" x14ac:dyDescent="0.25">
      <c r="B30" s="26" t="s">
        <v>33</v>
      </c>
    </row>
    <row r="31" spans="2:4" x14ac:dyDescent="0.25">
      <c r="B31" s="26" t="s">
        <v>34</v>
      </c>
    </row>
    <row r="32" spans="2:4" ht="15.75" thickBot="1" x14ac:dyDescent="0.3">
      <c r="B32" s="27"/>
    </row>
    <row r="33" spans="2:4" ht="15.75" thickBot="1" x14ac:dyDescent="0.3"/>
    <row r="34" spans="2:4" x14ac:dyDescent="0.25">
      <c r="B34" s="103" t="s">
        <v>36</v>
      </c>
      <c r="D34" s="103" t="s">
        <v>215</v>
      </c>
    </row>
    <row r="35" spans="2:4" x14ac:dyDescent="0.25">
      <c r="B35" s="26" t="s">
        <v>37</v>
      </c>
      <c r="D35" s="26" t="s">
        <v>151</v>
      </c>
    </row>
    <row r="36" spans="2:4" x14ac:dyDescent="0.25">
      <c r="B36" s="26" t="s">
        <v>38</v>
      </c>
      <c r="D36" s="26" t="s">
        <v>152</v>
      </c>
    </row>
    <row r="37" spans="2:4" ht="15.75" thickBot="1" x14ac:dyDescent="0.3">
      <c r="B37" s="27"/>
      <c r="D37" s="26" t="s">
        <v>153</v>
      </c>
    </row>
    <row r="38" spans="2:4" ht="15.75" thickBot="1" x14ac:dyDescent="0.3">
      <c r="D38" s="26" t="s">
        <v>154</v>
      </c>
    </row>
    <row r="39" spans="2:4" ht="15.75" thickBot="1" x14ac:dyDescent="0.3">
      <c r="B39" s="103" t="s">
        <v>2</v>
      </c>
      <c r="D39" s="27" t="s">
        <v>155</v>
      </c>
    </row>
    <row r="40" spans="2:4" x14ac:dyDescent="0.25">
      <c r="B40" s="26" t="s">
        <v>39</v>
      </c>
    </row>
    <row r="41" spans="2:4" x14ac:dyDescent="0.25">
      <c r="B41" s="26" t="s">
        <v>40</v>
      </c>
    </row>
    <row r="42" spans="2:4" x14ac:dyDescent="0.25">
      <c r="B42" s="26" t="s">
        <v>156</v>
      </c>
    </row>
    <row r="43" spans="2:4" ht="15.75" thickBot="1" x14ac:dyDescent="0.3">
      <c r="B43" s="27"/>
    </row>
    <row r="44" spans="2:4" ht="15.75" thickBot="1" x14ac:dyDescent="0.3"/>
    <row r="45" spans="2:4" x14ac:dyDescent="0.25">
      <c r="B45" s="103" t="s">
        <v>220</v>
      </c>
    </row>
    <row r="46" spans="2:4" x14ac:dyDescent="0.25">
      <c r="B46" s="26">
        <v>1</v>
      </c>
    </row>
    <row r="47" spans="2:4" x14ac:dyDescent="0.25">
      <c r="B47" s="26">
        <v>2</v>
      </c>
    </row>
    <row r="48" spans="2:4" x14ac:dyDescent="0.25">
      <c r="B48" s="26">
        <v>3</v>
      </c>
    </row>
    <row r="49" spans="2:2" x14ac:dyDescent="0.25">
      <c r="B49" s="26">
        <v>4</v>
      </c>
    </row>
    <row r="50" spans="2:2" x14ac:dyDescent="0.25">
      <c r="B50" s="26">
        <v>5</v>
      </c>
    </row>
    <row r="51" spans="2:2" ht="15.75" thickBot="1" x14ac:dyDescent="0.3">
      <c r="B51" s="27" t="s">
        <v>1</v>
      </c>
    </row>
    <row r="52" spans="2:2" ht="15.75" thickBot="1" x14ac:dyDescent="0.3"/>
    <row r="53" spans="2:2" x14ac:dyDescent="0.25">
      <c r="B53" s="25" t="s">
        <v>224</v>
      </c>
    </row>
    <row r="54" spans="2:2" x14ac:dyDescent="0.25">
      <c r="B54" s="26"/>
    </row>
    <row r="55" spans="2:2" x14ac:dyDescent="0.25">
      <c r="B55" s="26"/>
    </row>
    <row r="56" spans="2:2" x14ac:dyDescent="0.25">
      <c r="B56" s="26"/>
    </row>
    <row r="57" spans="2:2" x14ac:dyDescent="0.25">
      <c r="B57" s="26"/>
    </row>
    <row r="58" spans="2:2" x14ac:dyDescent="0.25">
      <c r="B58" s="26"/>
    </row>
    <row r="59" spans="2:2" x14ac:dyDescent="0.25">
      <c r="B59" s="26"/>
    </row>
    <row r="60" spans="2:2" ht="15.75" thickBot="1" x14ac:dyDescent="0.3">
      <c r="B60" s="27"/>
    </row>
    <row r="65" spans="2:2" ht="15.75" thickBot="1" x14ac:dyDescent="0.3"/>
    <row r="66" spans="2:2" x14ac:dyDescent="0.25">
      <c r="B66" s="103" t="s">
        <v>221</v>
      </c>
    </row>
    <row r="67" spans="2:2" x14ac:dyDescent="0.25">
      <c r="B67" s="26" t="s">
        <v>265</v>
      </c>
    </row>
    <row r="68" spans="2:2" x14ac:dyDescent="0.25">
      <c r="B68" s="26" t="s">
        <v>266</v>
      </c>
    </row>
    <row r="69" spans="2:2" x14ac:dyDescent="0.25">
      <c r="B69" s="26" t="s">
        <v>267</v>
      </c>
    </row>
    <row r="70" spans="2:2" x14ac:dyDescent="0.25">
      <c r="B70" s="26" t="s">
        <v>268</v>
      </c>
    </row>
    <row r="71" spans="2:2" x14ac:dyDescent="0.25">
      <c r="B71" s="26" t="s">
        <v>269</v>
      </c>
    </row>
    <row r="72" spans="2:2" x14ac:dyDescent="0.25">
      <c r="B72" s="26" t="s">
        <v>270</v>
      </c>
    </row>
    <row r="73" spans="2:2" x14ac:dyDescent="0.25">
      <c r="B73" s="26" t="s">
        <v>271</v>
      </c>
    </row>
    <row r="74" spans="2:2" x14ac:dyDescent="0.25">
      <c r="B74" s="26" t="s">
        <v>272</v>
      </c>
    </row>
    <row r="75" spans="2:2" x14ac:dyDescent="0.25">
      <c r="B75" s="26" t="s">
        <v>273</v>
      </c>
    </row>
    <row r="76" spans="2:2" ht="15.75" thickBot="1" x14ac:dyDescent="0.3">
      <c r="B76" s="27"/>
    </row>
    <row r="77" spans="2:2" ht="15.75" thickBot="1" x14ac:dyDescent="0.3"/>
    <row r="78" spans="2:2" x14ac:dyDescent="0.25">
      <c r="B78" s="103" t="s">
        <v>225</v>
      </c>
    </row>
    <row r="79" spans="2:2" x14ac:dyDescent="0.25">
      <c r="B79" s="26" t="s">
        <v>45</v>
      </c>
    </row>
    <row r="80" spans="2:2" x14ac:dyDescent="0.25">
      <c r="B80" s="26" t="s">
        <v>46</v>
      </c>
    </row>
    <row r="81" spans="2:2" x14ac:dyDescent="0.25">
      <c r="B81" s="26" t="s">
        <v>47</v>
      </c>
    </row>
    <row r="82" spans="2:2" x14ac:dyDescent="0.25">
      <c r="B82" s="26" t="s">
        <v>48</v>
      </c>
    </row>
    <row r="83" spans="2:2" x14ac:dyDescent="0.25">
      <c r="B83" s="26" t="s">
        <v>49</v>
      </c>
    </row>
    <row r="84" spans="2:2" x14ac:dyDescent="0.25">
      <c r="B84" s="26" t="s">
        <v>49</v>
      </c>
    </row>
    <row r="85" spans="2:2" ht="15.75" thickBot="1" x14ac:dyDescent="0.3">
      <c r="B85" s="27"/>
    </row>
    <row r="86" spans="2:2" ht="15.75" thickBot="1" x14ac:dyDescent="0.3"/>
    <row r="87" spans="2:2" x14ac:dyDescent="0.25">
      <c r="B87" s="103" t="s">
        <v>226</v>
      </c>
    </row>
    <row r="88" spans="2:2" x14ac:dyDescent="0.25">
      <c r="B88" s="26" t="s">
        <v>37</v>
      </c>
    </row>
    <row r="89" spans="2:2" x14ac:dyDescent="0.25">
      <c r="B89" s="26" t="s">
        <v>38</v>
      </c>
    </row>
    <row r="90" spans="2:2" x14ac:dyDescent="0.25">
      <c r="B90" s="26" t="s">
        <v>52</v>
      </c>
    </row>
    <row r="91" spans="2:2" ht="15.75" thickBot="1" x14ac:dyDescent="0.3">
      <c r="B91" s="27"/>
    </row>
    <row r="93" spans="2:2" ht="15.75" thickBot="1" x14ac:dyDescent="0.3">
      <c r="B93" s="1" t="s">
        <v>227</v>
      </c>
    </row>
    <row r="94" spans="2:2" x14ac:dyDescent="0.25">
      <c r="B94" s="25" t="s">
        <v>57</v>
      </c>
    </row>
    <row r="95" spans="2:2" x14ac:dyDescent="0.25">
      <c r="B95" s="26" t="s">
        <v>58</v>
      </c>
    </row>
    <row r="96" spans="2:2" x14ac:dyDescent="0.25">
      <c r="B96" s="26" t="s">
        <v>59</v>
      </c>
    </row>
    <row r="97" spans="2:2" x14ac:dyDescent="0.25">
      <c r="B97" s="26" t="s">
        <v>60</v>
      </c>
    </row>
    <row r="98" spans="2:2" x14ac:dyDescent="0.25">
      <c r="B98" s="26" t="s">
        <v>61</v>
      </c>
    </row>
    <row r="99" spans="2:2" x14ac:dyDescent="0.25">
      <c r="B99" s="26" t="s">
        <v>62</v>
      </c>
    </row>
    <row r="100" spans="2:2" x14ac:dyDescent="0.25">
      <c r="B100" s="26" t="s">
        <v>49</v>
      </c>
    </row>
    <row r="101" spans="2:2" ht="15.75" thickBot="1" x14ac:dyDescent="0.3">
      <c r="B101" s="27"/>
    </row>
    <row r="102" spans="2:2" ht="15.75" thickBot="1" x14ac:dyDescent="0.3"/>
    <row r="103" spans="2:2" x14ac:dyDescent="0.25">
      <c r="B103" s="103" t="s">
        <v>228</v>
      </c>
    </row>
    <row r="104" spans="2:2" x14ac:dyDescent="0.25">
      <c r="B104" s="26" t="s">
        <v>37</v>
      </c>
    </row>
    <row r="105" spans="2:2" x14ac:dyDescent="0.25">
      <c r="B105" s="26" t="s">
        <v>38</v>
      </c>
    </row>
    <row r="106" spans="2:2" x14ac:dyDescent="0.25">
      <c r="B106" s="26" t="s">
        <v>63</v>
      </c>
    </row>
    <row r="107" spans="2:2" ht="15.75" thickBot="1" x14ac:dyDescent="0.3">
      <c r="B107" s="27"/>
    </row>
    <row r="108" spans="2:2" ht="15.75" thickBot="1" x14ac:dyDescent="0.3"/>
    <row r="109" spans="2:2" x14ac:dyDescent="0.25">
      <c r="B109" s="103" t="s">
        <v>230</v>
      </c>
    </row>
    <row r="110" spans="2:2" x14ac:dyDescent="0.25">
      <c r="B110" s="26" t="s">
        <v>57</v>
      </c>
    </row>
    <row r="111" spans="2:2" x14ac:dyDescent="0.25">
      <c r="B111" s="26" t="s">
        <v>58</v>
      </c>
    </row>
    <row r="112" spans="2:2" x14ac:dyDescent="0.25">
      <c r="B112" s="26" t="s">
        <v>59</v>
      </c>
    </row>
    <row r="113" spans="2:2" x14ac:dyDescent="0.25">
      <c r="B113" s="26" t="s">
        <v>60</v>
      </c>
    </row>
    <row r="114" spans="2:2" x14ac:dyDescent="0.25">
      <c r="B114" s="26" t="s">
        <v>61</v>
      </c>
    </row>
    <row r="115" spans="2:2" x14ac:dyDescent="0.25">
      <c r="B115" s="26" t="s">
        <v>62</v>
      </c>
    </row>
    <row r="116" spans="2:2" x14ac:dyDescent="0.25">
      <c r="B116" s="26" t="s">
        <v>66</v>
      </c>
    </row>
    <row r="117" spans="2:2" x14ac:dyDescent="0.25">
      <c r="B117" s="26" t="s">
        <v>67</v>
      </c>
    </row>
    <row r="118" spans="2:2" x14ac:dyDescent="0.25">
      <c r="B118" s="26" t="s">
        <v>68</v>
      </c>
    </row>
    <row r="119" spans="2:2" x14ac:dyDescent="0.25">
      <c r="B119" s="26" t="s">
        <v>49</v>
      </c>
    </row>
    <row r="120" spans="2:2" ht="15.75" thickBot="1" x14ac:dyDescent="0.3">
      <c r="B120" s="27"/>
    </row>
    <row r="121" spans="2:2" ht="15.75" thickBot="1" x14ac:dyDescent="0.3"/>
    <row r="122" spans="2:2" x14ac:dyDescent="0.25">
      <c r="B122" s="103" t="s">
        <v>229</v>
      </c>
    </row>
    <row r="123" spans="2:2" x14ac:dyDescent="0.25">
      <c r="B123" s="26" t="s">
        <v>37</v>
      </c>
    </row>
    <row r="124" spans="2:2" x14ac:dyDescent="0.25">
      <c r="B124" s="26" t="s">
        <v>38</v>
      </c>
    </row>
    <row r="125" spans="2:2" x14ac:dyDescent="0.25">
      <c r="B125" s="26" t="s">
        <v>69</v>
      </c>
    </row>
    <row r="126" spans="2:2" ht="15.75" thickBot="1" x14ac:dyDescent="0.3">
      <c r="B126" s="27"/>
    </row>
    <row r="127" spans="2:2" ht="15.75" thickBot="1" x14ac:dyDescent="0.3"/>
    <row r="128" spans="2:2" x14ac:dyDescent="0.25">
      <c r="B128" s="103" t="s">
        <v>231</v>
      </c>
    </row>
    <row r="129" spans="2:4" x14ac:dyDescent="0.25">
      <c r="B129" s="26" t="s">
        <v>71</v>
      </c>
    </row>
    <row r="130" spans="2:4" x14ac:dyDescent="0.25">
      <c r="B130" s="26" t="s">
        <v>72</v>
      </c>
    </row>
    <row r="131" spans="2:4" x14ac:dyDescent="0.25">
      <c r="B131" s="26" t="s">
        <v>73</v>
      </c>
    </row>
    <row r="132" spans="2:4" x14ac:dyDescent="0.25">
      <c r="B132" s="26" t="s">
        <v>74</v>
      </c>
    </row>
    <row r="133" spans="2:4" x14ac:dyDescent="0.25">
      <c r="B133" s="26" t="s">
        <v>49</v>
      </c>
    </row>
    <row r="134" spans="2:4" ht="15.75" thickBot="1" x14ac:dyDescent="0.3">
      <c r="B134" s="27"/>
    </row>
    <row r="135" spans="2:4" ht="15.75" thickBot="1" x14ac:dyDescent="0.3"/>
    <row r="136" spans="2:4" x14ac:dyDescent="0.25">
      <c r="B136" s="103" t="s">
        <v>232</v>
      </c>
      <c r="D136" s="103" t="s">
        <v>181</v>
      </c>
    </row>
    <row r="137" spans="2:4" x14ac:dyDescent="0.25">
      <c r="B137" s="26" t="s">
        <v>126</v>
      </c>
      <c r="D137" s="26" t="s">
        <v>245</v>
      </c>
    </row>
    <row r="138" spans="2:4" x14ac:dyDescent="0.25">
      <c r="B138" s="26" t="s">
        <v>80</v>
      </c>
      <c r="D138" s="26" t="s">
        <v>246</v>
      </c>
    </row>
    <row r="139" spans="2:4" x14ac:dyDescent="0.25">
      <c r="B139" s="26" t="s">
        <v>81</v>
      </c>
      <c r="D139" s="26" t="s">
        <v>247</v>
      </c>
    </row>
    <row r="140" spans="2:4" x14ac:dyDescent="0.25">
      <c r="B140" s="26" t="s">
        <v>87</v>
      </c>
      <c r="D140" s="26" t="s">
        <v>248</v>
      </c>
    </row>
    <row r="141" spans="2:4" ht="15.75" thickBot="1" x14ac:dyDescent="0.3">
      <c r="B141" s="27"/>
      <c r="D141" s="26" t="s">
        <v>249</v>
      </c>
    </row>
    <row r="142" spans="2:4" ht="15.75" thickBot="1" x14ac:dyDescent="0.3">
      <c r="D142" s="27"/>
    </row>
    <row r="143" spans="2:4" x14ac:dyDescent="0.25">
      <c r="B143" s="103" t="s">
        <v>233</v>
      </c>
    </row>
    <row r="144" spans="2:4" x14ac:dyDescent="0.25">
      <c r="B144" s="30" t="s">
        <v>257</v>
      </c>
    </row>
    <row r="145" spans="2:4" x14ac:dyDescent="0.25">
      <c r="B145" s="31" t="s">
        <v>258</v>
      </c>
    </row>
    <row r="146" spans="2:4" x14ac:dyDescent="0.25">
      <c r="B146" s="31" t="s">
        <v>259</v>
      </c>
    </row>
    <row r="147" spans="2:4" x14ac:dyDescent="0.25">
      <c r="B147" s="31" t="s">
        <v>260</v>
      </c>
    </row>
    <row r="148" spans="2:4" x14ac:dyDescent="0.25">
      <c r="B148" s="31" t="s">
        <v>261</v>
      </c>
    </row>
    <row r="149" spans="2:4" x14ac:dyDescent="0.25">
      <c r="B149" s="31" t="s">
        <v>262</v>
      </c>
    </row>
    <row r="150" spans="2:4" x14ac:dyDescent="0.25">
      <c r="B150" s="31" t="s">
        <v>263</v>
      </c>
    </row>
    <row r="151" spans="2:4" x14ac:dyDescent="0.25">
      <c r="B151" s="30" t="s">
        <v>264</v>
      </c>
    </row>
    <row r="152" spans="2:4" ht="15.75" thickBot="1" x14ac:dyDescent="0.3">
      <c r="B152" s="27"/>
    </row>
    <row r="153" spans="2:4" ht="15.75" thickBot="1" x14ac:dyDescent="0.3"/>
    <row r="154" spans="2:4" x14ac:dyDescent="0.25">
      <c r="B154" s="144" t="s">
        <v>234</v>
      </c>
      <c r="D154" s="133" t="s">
        <v>235</v>
      </c>
    </row>
    <row r="155" spans="2:4" x14ac:dyDescent="0.25">
      <c r="B155" s="145" t="s">
        <v>122</v>
      </c>
      <c r="D155" s="134" t="s">
        <v>127</v>
      </c>
    </row>
    <row r="156" spans="2:4" x14ac:dyDescent="0.25">
      <c r="B156" s="145" t="s">
        <v>93</v>
      </c>
      <c r="D156" s="134">
        <f>Sheet2!B19</f>
        <v>0</v>
      </c>
    </row>
    <row r="157" spans="2:4" x14ac:dyDescent="0.25">
      <c r="B157" s="145" t="s">
        <v>116</v>
      </c>
      <c r="D157" s="134">
        <f>Sheet2!B20</f>
        <v>0</v>
      </c>
    </row>
    <row r="158" spans="2:4" x14ac:dyDescent="0.25">
      <c r="B158" s="145" t="s">
        <v>121</v>
      </c>
      <c r="D158" s="134">
        <f>Sheet2!B21</f>
        <v>0</v>
      </c>
    </row>
    <row r="159" spans="2:4" x14ac:dyDescent="0.25">
      <c r="B159" s="145" t="s">
        <v>94</v>
      </c>
      <c r="D159" s="134">
        <f>Sheet2!B22</f>
        <v>0</v>
      </c>
    </row>
    <row r="160" spans="2:4" x14ac:dyDescent="0.25">
      <c r="B160" s="145" t="s">
        <v>123</v>
      </c>
      <c r="D160" s="134">
        <f>Sheet2!B23</f>
        <v>0</v>
      </c>
    </row>
    <row r="161" spans="2:4" ht="15.75" thickBot="1" x14ac:dyDescent="0.3">
      <c r="B161" s="145" t="s">
        <v>49</v>
      </c>
      <c r="D161" s="135">
        <f>Sheet2!B24</f>
        <v>0</v>
      </c>
    </row>
    <row r="162" spans="2:4" ht="15.75" thickBot="1" x14ac:dyDescent="0.3">
      <c r="B162" s="146"/>
    </row>
    <row r="165" spans="2:4" ht="15.75" thickBot="1" x14ac:dyDescent="0.3"/>
    <row r="166" spans="2:4" x14ac:dyDescent="0.25">
      <c r="B166" s="103" t="s">
        <v>236</v>
      </c>
    </row>
    <row r="167" spans="2:4" x14ac:dyDescent="0.25">
      <c r="B167" s="26" t="s">
        <v>116</v>
      </c>
    </row>
    <row r="168" spans="2:4" x14ac:dyDescent="0.25">
      <c r="B168" s="26" t="s">
        <v>117</v>
      </c>
    </row>
    <row r="169" spans="2:4" x14ac:dyDescent="0.25">
      <c r="B169" s="26" t="s">
        <v>94</v>
      </c>
    </row>
    <row r="170" spans="2:4" x14ac:dyDescent="0.25">
      <c r="B170" s="26" t="s">
        <v>95</v>
      </c>
    </row>
    <row r="171" spans="2:4" x14ac:dyDescent="0.25">
      <c r="B171" s="145">
        <v>0</v>
      </c>
    </row>
    <row r="172" spans="2:4" x14ac:dyDescent="0.25">
      <c r="B172" s="145">
        <v>0</v>
      </c>
    </row>
    <row r="173" spans="2:4" ht="15.75" thickBot="1" x14ac:dyDescent="0.3">
      <c r="B173" s="146">
        <v>0</v>
      </c>
    </row>
    <row r="174" spans="2:4" ht="15.75" thickBot="1" x14ac:dyDescent="0.3"/>
    <row r="175" spans="2:4" x14ac:dyDescent="0.25">
      <c r="B175" s="103" t="s">
        <v>237</v>
      </c>
    </row>
    <row r="176" spans="2:4" x14ac:dyDescent="0.25">
      <c r="B176" s="26" t="s">
        <v>101</v>
      </c>
    </row>
    <row r="177" spans="2:2" x14ac:dyDescent="0.25">
      <c r="B177" s="26" t="s">
        <v>100</v>
      </c>
    </row>
    <row r="178" spans="2:2" x14ac:dyDescent="0.25">
      <c r="B178" s="26" t="s">
        <v>102</v>
      </c>
    </row>
    <row r="179" spans="2:2" x14ac:dyDescent="0.25">
      <c r="B179" s="26"/>
    </row>
    <row r="180" spans="2:2" x14ac:dyDescent="0.25">
      <c r="B180" s="26"/>
    </row>
    <row r="181" spans="2:2" x14ac:dyDescent="0.25">
      <c r="B181" s="26"/>
    </row>
    <row r="182" spans="2:2" ht="15.75" thickBot="1" x14ac:dyDescent="0.3">
      <c r="B182" s="27"/>
    </row>
    <row r="185" spans="2:2" ht="15.75" thickBot="1" x14ac:dyDescent="0.3"/>
    <row r="186" spans="2:2" x14ac:dyDescent="0.25">
      <c r="B186" s="103" t="s">
        <v>208</v>
      </c>
    </row>
    <row r="187" spans="2:2" x14ac:dyDescent="0.25">
      <c r="B187" s="26"/>
    </row>
    <row r="188" spans="2:2" x14ac:dyDescent="0.25">
      <c r="B188" s="96" t="s">
        <v>250</v>
      </c>
    </row>
    <row r="189" spans="2:2" x14ac:dyDescent="0.25">
      <c r="B189" s="96" t="s">
        <v>251</v>
      </c>
    </row>
    <row r="190" spans="2:2" x14ac:dyDescent="0.25">
      <c r="B190" s="96" t="s">
        <v>278</v>
      </c>
    </row>
    <row r="191" spans="2:2" x14ac:dyDescent="0.25">
      <c r="B191" s="96" t="s">
        <v>252</v>
      </c>
    </row>
    <row r="192" spans="2:2" x14ac:dyDescent="0.25">
      <c r="B192" s="97" t="s">
        <v>253</v>
      </c>
    </row>
    <row r="193" spans="2:2" x14ac:dyDescent="0.25">
      <c r="B193" s="97" t="s">
        <v>254</v>
      </c>
    </row>
    <row r="194" spans="2:2" x14ac:dyDescent="0.25">
      <c r="B194" s="26" t="s">
        <v>280</v>
      </c>
    </row>
    <row r="195" spans="2:2" x14ac:dyDescent="0.25">
      <c r="B195" s="26" t="s">
        <v>255</v>
      </c>
    </row>
    <row r="196" spans="2:2" x14ac:dyDescent="0.25">
      <c r="B196" s="26" t="s">
        <v>256</v>
      </c>
    </row>
    <row r="197" spans="2:2" x14ac:dyDescent="0.25">
      <c r="B197" s="26"/>
    </row>
    <row r="198" spans="2:2" ht="15.75" thickBot="1" x14ac:dyDescent="0.3">
      <c r="B198" s="27"/>
    </row>
    <row r="202" spans="2:2" ht="15.75" thickBot="1" x14ac:dyDescent="0.3"/>
    <row r="203" spans="2:2" x14ac:dyDescent="0.25">
      <c r="B203" s="103" t="s">
        <v>238</v>
      </c>
    </row>
    <row r="204" spans="2:2" x14ac:dyDescent="0.25">
      <c r="B204" s="26" t="s">
        <v>282</v>
      </c>
    </row>
    <row r="205" spans="2:2" x14ac:dyDescent="0.25">
      <c r="B205" s="26" t="s">
        <v>283</v>
      </c>
    </row>
    <row r="206" spans="2:2" x14ac:dyDescent="0.25">
      <c r="B206" s="26" t="s">
        <v>284</v>
      </c>
    </row>
    <row r="207" spans="2:2" x14ac:dyDescent="0.25">
      <c r="B207" s="26" t="s">
        <v>285</v>
      </c>
    </row>
    <row r="208" spans="2:2" x14ac:dyDescent="0.25">
      <c r="B208" s="26" t="s">
        <v>286</v>
      </c>
    </row>
    <row r="209" spans="2:2" ht="15.75" thickBot="1" x14ac:dyDescent="0.3">
      <c r="B209" s="2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F26FDDDAEC2B4BB4451CC6338DE099" ma:contentTypeVersion="18" ma:contentTypeDescription="Create a new document." ma:contentTypeScope="" ma:versionID="2db394f18d567bb096fb843b2025b41e">
  <xsd:schema xmlns:xsd="http://www.w3.org/2001/XMLSchema" xmlns:xs="http://www.w3.org/2001/XMLSchema" xmlns:p="http://schemas.microsoft.com/office/2006/metadata/properties" xmlns:ns2="59faf91d-ebf9-4227-a4ff-a3ead32dad33" xmlns:ns3="56291851-ac6f-4b1f-a418-8f0f66840383" targetNamespace="http://schemas.microsoft.com/office/2006/metadata/properties" ma:root="true" ma:fieldsID="731b24e3c369aff19f921d6b28b6ecb4" ns2:_="" ns3:_="">
    <xsd:import namespace="59faf91d-ebf9-4227-a4ff-a3ead32dad33"/>
    <xsd:import namespace="56291851-ac6f-4b1f-a418-8f0f668403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faf91d-ebf9-4227-a4ff-a3ead32dad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bf7f817-b60b-4930-a4a4-ed28817fef1f}" ma:internalName="TaxCatchAll" ma:showField="CatchAllData" ma:web="59faf91d-ebf9-4227-a4ff-a3ead32dad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291851-ac6f-4b1f-a418-8f0f668403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a69dfd-7340-4cf5-9ad3-8ae1cbfc00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291851-ac6f-4b1f-a418-8f0f66840383">
      <Terms xmlns="http://schemas.microsoft.com/office/infopath/2007/PartnerControls"/>
    </lcf76f155ced4ddcb4097134ff3c332f>
    <TaxCatchAll xmlns="59faf91d-ebf9-4227-a4ff-a3ead32dad33" xsi:nil="true"/>
  </documentManagement>
</p:properties>
</file>

<file path=customXml/itemProps1.xml><?xml version="1.0" encoding="utf-8"?>
<ds:datastoreItem xmlns:ds="http://schemas.openxmlformats.org/officeDocument/2006/customXml" ds:itemID="{ED7EDCA8-51C3-4267-895F-2A9824F8DF53}"/>
</file>

<file path=customXml/itemProps2.xml><?xml version="1.0" encoding="utf-8"?>
<ds:datastoreItem xmlns:ds="http://schemas.openxmlformats.org/officeDocument/2006/customXml" ds:itemID="{B4199870-6772-4737-B4DC-DC0F8D70AC03}"/>
</file>

<file path=customXml/itemProps3.xml><?xml version="1.0" encoding="utf-8"?>
<ds:datastoreItem xmlns:ds="http://schemas.openxmlformats.org/officeDocument/2006/customXml" ds:itemID="{63AD37FB-20D4-43B6-9F84-0732DBADB8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dropdowns</vt:lpstr>
      <vt:lpstr>Sheet1!Print_Area</vt:lpstr>
      <vt:lpstr>Sheet2!Print_Area</vt:lpstr>
      <vt:lpstr>Print_Area</vt:lpstr>
      <vt:lpstr>validGI</vt:lpstr>
      <vt:lpstr>Validlandstatus</vt:lpstr>
      <vt:lpstr>Validrecforsoakaways</vt:lpstr>
      <vt:lpstr>ValidSOIL</vt:lpstr>
      <vt:lpstr>ValidSPR</vt:lpstr>
      <vt:lpstr>ValidYN</vt:lpstr>
      <vt:lpstr>Vallidfloodzones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2025-04-28T14:20:14Z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0x010100B7F26FDDDAEC2B4BB4451CC6338DE099</vt:lpwstr>
  </property>
</Properties>
</file>